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20" yWindow="200" windowWidth="21360" windowHeight="13700" tabRatio="500"/>
  </bookViews>
  <sheets>
    <sheet name="Sheet1" sheetId="1" r:id="rId1"/>
  </sheets>
  <definedNames>
    <definedName name="K1E">Sheet1!$G$56</definedName>
    <definedName name="K1ES">Sheet1!$I$56</definedName>
    <definedName name="K2E">Sheet1!$H$56</definedName>
    <definedName name="K2ES">Sheet1!$J$56</definedName>
    <definedName name="KM">Sheet1!$K$56</definedName>
    <definedName name="n">Sheet1!$J$59</definedName>
    <definedName name="pK1E">Sheet1!$G$59</definedName>
    <definedName name="pK2E">Sheet1!$H$59</definedName>
    <definedName name="Vmax">Sheet1!$L$56</definedName>
  </definedName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K2" i="1"/>
  <c r="G56"/>
  <c r="H56"/>
  <c r="A3"/>
  <c r="B3"/>
  <c r="K3"/>
  <c r="I56"/>
  <c r="J56"/>
  <c r="L3"/>
  <c r="J3"/>
  <c r="A4"/>
  <c r="B4"/>
  <c r="K4"/>
  <c r="L4"/>
  <c r="J4"/>
  <c r="A5"/>
  <c r="B5"/>
  <c r="K5"/>
  <c r="L5"/>
  <c r="J5"/>
  <c r="A6"/>
  <c r="B6"/>
  <c r="K6"/>
  <c r="L6"/>
  <c r="J6"/>
  <c r="A7"/>
  <c r="B7"/>
  <c r="K7"/>
  <c r="L7"/>
  <c r="J7"/>
  <c r="A8"/>
  <c r="B8"/>
  <c r="K8"/>
  <c r="L8"/>
  <c r="J8"/>
  <c r="A9"/>
  <c r="B9"/>
  <c r="K9"/>
  <c r="L9"/>
  <c r="J9"/>
  <c r="A10"/>
  <c r="B10"/>
  <c r="K10"/>
  <c r="L10"/>
  <c r="J10"/>
  <c r="A11"/>
  <c r="B11"/>
  <c r="K11"/>
  <c r="L11"/>
  <c r="J11"/>
  <c r="A12"/>
  <c r="B12"/>
  <c r="K12"/>
  <c r="L12"/>
  <c r="J12"/>
  <c r="A13"/>
  <c r="B13"/>
  <c r="K13"/>
  <c r="L13"/>
  <c r="J13"/>
  <c r="A14"/>
  <c r="B14"/>
  <c r="K14"/>
  <c r="L14"/>
  <c r="J14"/>
  <c r="A15"/>
  <c r="B15"/>
  <c r="K15"/>
  <c r="L15"/>
  <c r="J15"/>
  <c r="A16"/>
  <c r="B16"/>
  <c r="K16"/>
  <c r="L16"/>
  <c r="J16"/>
  <c r="A17"/>
  <c r="B17"/>
  <c r="K17"/>
  <c r="L17"/>
  <c r="J17"/>
  <c r="A18"/>
  <c r="B18"/>
  <c r="K18"/>
  <c r="L18"/>
  <c r="J18"/>
  <c r="A19"/>
  <c r="B19"/>
  <c r="K19"/>
  <c r="L19"/>
  <c r="J19"/>
  <c r="A20"/>
  <c r="B20"/>
  <c r="K20"/>
  <c r="L20"/>
  <c r="J20"/>
  <c r="A21"/>
  <c r="B21"/>
  <c r="K21"/>
  <c r="L21"/>
  <c r="J21"/>
  <c r="A22"/>
  <c r="B22"/>
  <c r="K22"/>
  <c r="L22"/>
  <c r="J22"/>
  <c r="A23"/>
  <c r="B23"/>
  <c r="K23"/>
  <c r="L23"/>
  <c r="J23"/>
  <c r="A24"/>
  <c r="B24"/>
  <c r="K24"/>
  <c r="L24"/>
  <c r="J24"/>
  <c r="A25"/>
  <c r="B25"/>
  <c r="K25"/>
  <c r="L25"/>
  <c r="J25"/>
  <c r="A26"/>
  <c r="B26"/>
  <c r="K26"/>
  <c r="L26"/>
  <c r="J26"/>
  <c r="A27"/>
  <c r="B27"/>
  <c r="K27"/>
  <c r="L27"/>
  <c r="J27"/>
  <c r="A28"/>
  <c r="B28"/>
  <c r="K28"/>
  <c r="L28"/>
  <c r="J28"/>
  <c r="A29"/>
  <c r="B29"/>
  <c r="K29"/>
  <c r="L29"/>
  <c r="J29"/>
  <c r="A30"/>
  <c r="B30"/>
  <c r="K30"/>
  <c r="L30"/>
  <c r="J30"/>
  <c r="A31"/>
  <c r="B31"/>
  <c r="K31"/>
  <c r="L31"/>
  <c r="J31"/>
  <c r="A32"/>
  <c r="B32"/>
  <c r="K32"/>
  <c r="L32"/>
  <c r="J32"/>
  <c r="A33"/>
  <c r="B33"/>
  <c r="K33"/>
  <c r="L33"/>
  <c r="J33"/>
  <c r="A34"/>
  <c r="B34"/>
  <c r="K34"/>
  <c r="L34"/>
  <c r="J34"/>
  <c r="A35"/>
  <c r="B35"/>
  <c r="K35"/>
  <c r="L35"/>
  <c r="J35"/>
  <c r="A36"/>
  <c r="B36"/>
  <c r="K36"/>
  <c r="L36"/>
  <c r="J36"/>
  <c r="A37"/>
  <c r="B37"/>
  <c r="K37"/>
  <c r="L37"/>
  <c r="J37"/>
  <c r="A38"/>
  <c r="B38"/>
  <c r="K38"/>
  <c r="L38"/>
  <c r="J38"/>
  <c r="A39"/>
  <c r="B39"/>
  <c r="K39"/>
  <c r="L39"/>
  <c r="J39"/>
  <c r="A40"/>
  <c r="B40"/>
  <c r="K40"/>
  <c r="L40"/>
  <c r="J40"/>
  <c r="A41"/>
  <c r="B41"/>
  <c r="K41"/>
  <c r="L41"/>
  <c r="J41"/>
  <c r="A42"/>
  <c r="B42"/>
  <c r="K42"/>
  <c r="L42"/>
  <c r="J42"/>
  <c r="B2"/>
  <c r="L2"/>
  <c r="J2"/>
  <c r="D2"/>
  <c r="C2"/>
  <c r="G3"/>
  <c r="C3"/>
  <c r="D3"/>
  <c r="E3"/>
  <c r="G4"/>
  <c r="C4"/>
  <c r="D4"/>
  <c r="E4"/>
  <c r="G5"/>
  <c r="C5"/>
  <c r="D5"/>
  <c r="E5"/>
  <c r="G6"/>
  <c r="C6"/>
  <c r="D6"/>
  <c r="E6"/>
  <c r="G7"/>
  <c r="C7"/>
  <c r="D7"/>
  <c r="E7"/>
  <c r="G8"/>
  <c r="C8"/>
  <c r="D8"/>
  <c r="E8"/>
  <c r="G9"/>
  <c r="C9"/>
  <c r="D9"/>
  <c r="E9"/>
  <c r="G10"/>
  <c r="C10"/>
  <c r="D10"/>
  <c r="E10"/>
  <c r="G11"/>
  <c r="C11"/>
  <c r="D11"/>
  <c r="E11"/>
  <c r="G12"/>
  <c r="C12"/>
  <c r="D12"/>
  <c r="E12"/>
  <c r="G13"/>
  <c r="C13"/>
  <c r="D13"/>
  <c r="E13"/>
  <c r="G14"/>
  <c r="C14"/>
  <c r="D14"/>
  <c r="E14"/>
  <c r="G15"/>
  <c r="C15"/>
  <c r="D15"/>
  <c r="E15"/>
  <c r="G16"/>
  <c r="C16"/>
  <c r="D16"/>
  <c r="E16"/>
  <c r="G17"/>
  <c r="C17"/>
  <c r="D17"/>
  <c r="E17"/>
  <c r="G18"/>
  <c r="C18"/>
  <c r="D18"/>
  <c r="E18"/>
  <c r="G19"/>
  <c r="C19"/>
  <c r="D19"/>
  <c r="E19"/>
  <c r="G20"/>
  <c r="C20"/>
  <c r="D20"/>
  <c r="E20"/>
  <c r="G21"/>
  <c r="C21"/>
  <c r="D21"/>
  <c r="E21"/>
  <c r="G22"/>
  <c r="C22"/>
  <c r="D22"/>
  <c r="E22"/>
  <c r="G23"/>
  <c r="C23"/>
  <c r="D23"/>
  <c r="E23"/>
  <c r="G24"/>
  <c r="C24"/>
  <c r="D24"/>
  <c r="E24"/>
  <c r="G25"/>
  <c r="C25"/>
  <c r="D25"/>
  <c r="E25"/>
  <c r="G26"/>
  <c r="C26"/>
  <c r="D26"/>
  <c r="E26"/>
  <c r="G27"/>
  <c r="C27"/>
  <c r="D27"/>
  <c r="E27"/>
  <c r="G28"/>
  <c r="C28"/>
  <c r="D28"/>
  <c r="E28"/>
  <c r="G29"/>
  <c r="C29"/>
  <c r="D29"/>
  <c r="E29"/>
  <c r="G30"/>
  <c r="C30"/>
  <c r="D30"/>
  <c r="E30"/>
  <c r="G31"/>
  <c r="C31"/>
  <c r="D31"/>
  <c r="E31"/>
  <c r="G32"/>
  <c r="C32"/>
  <c r="D32"/>
  <c r="E32"/>
  <c r="G33"/>
  <c r="C33"/>
  <c r="D33"/>
  <c r="E33"/>
  <c r="G34"/>
  <c r="C34"/>
  <c r="D34"/>
  <c r="E34"/>
  <c r="G35"/>
  <c r="C35"/>
  <c r="D35"/>
  <c r="E35"/>
  <c r="G36"/>
  <c r="C36"/>
  <c r="D36"/>
  <c r="E36"/>
  <c r="G37"/>
  <c r="C37"/>
  <c r="D37"/>
  <c r="E37"/>
  <c r="G38"/>
  <c r="C38"/>
  <c r="D38"/>
  <c r="E38"/>
  <c r="G39"/>
  <c r="C39"/>
  <c r="D39"/>
  <c r="E39"/>
  <c r="G40"/>
  <c r="C40"/>
  <c r="D40"/>
  <c r="E40"/>
  <c r="G41"/>
  <c r="C41"/>
  <c r="D41"/>
  <c r="E41"/>
  <c r="G42"/>
  <c r="C42"/>
  <c r="D42"/>
  <c r="E42"/>
  <c r="E2"/>
  <c r="I44"/>
  <c r="I45"/>
  <c r="I46"/>
  <c r="I47"/>
  <c r="I48"/>
  <c r="I49"/>
  <c r="I50"/>
  <c r="I51"/>
  <c r="I52"/>
  <c r="I53"/>
  <c r="G2"/>
  <c r="G44"/>
  <c r="G45"/>
  <c r="G46"/>
  <c r="G47"/>
  <c r="G48"/>
  <c r="G49"/>
  <c r="G50"/>
  <c r="G51"/>
  <c r="G52"/>
  <c r="G53"/>
  <c r="G1"/>
</calcChain>
</file>

<file path=xl/sharedStrings.xml><?xml version="1.0" encoding="utf-8"?>
<sst xmlns="http://schemas.openxmlformats.org/spreadsheetml/2006/main" count="18" uniqueCount="18">
  <si>
    <t>pCa</t>
    <phoneticPr fontId="1" type="noConversion"/>
  </si>
  <si>
    <t>Ca</t>
    <phoneticPr fontId="1" type="noConversion"/>
  </si>
  <si>
    <t>K1E</t>
    <phoneticPr fontId="1" type="noConversion"/>
  </si>
  <si>
    <t>K2E</t>
    <phoneticPr fontId="1" type="noConversion"/>
  </si>
  <si>
    <t>K1ES</t>
    <phoneticPr fontId="1" type="noConversion"/>
  </si>
  <si>
    <t>K2ES</t>
    <phoneticPr fontId="1" type="noConversion"/>
  </si>
  <si>
    <t>KM</t>
    <phoneticPr fontId="1" type="noConversion"/>
  </si>
  <si>
    <t>Vmax</t>
    <phoneticPr fontId="1" type="noConversion"/>
  </si>
  <si>
    <t>fE</t>
    <phoneticPr fontId="1" type="noConversion"/>
  </si>
  <si>
    <t>fES</t>
    <phoneticPr fontId="1" type="noConversion"/>
  </si>
  <si>
    <t>v(theor)</t>
    <phoneticPr fontId="1" type="noConversion"/>
  </si>
  <si>
    <t>pK1E</t>
    <phoneticPr fontId="1" type="noConversion"/>
  </si>
  <si>
    <t>pK2E</t>
    <phoneticPr fontId="1" type="noConversion"/>
  </si>
  <si>
    <t>v(exp 2 uM IP3)</t>
    <phoneticPr fontId="1" type="noConversion"/>
  </si>
  <si>
    <t>n</t>
  </si>
  <si>
    <t>fEn</t>
  </si>
  <si>
    <t>FESn</t>
  </si>
  <si>
    <t>v(theor)n</t>
  </si>
</sst>
</file>

<file path=xl/styles.xml><?xml version="1.0" encoding="utf-8"?>
<styleSheet xmlns="http://schemas.openxmlformats.org/spreadsheetml/2006/main">
  <fonts count="4">
    <font>
      <sz val="10"/>
      <name val="Verdana"/>
    </font>
    <font>
      <sz val="8"/>
      <name val="Verdana"/>
    </font>
    <font>
      <u/>
      <sz val="10"/>
      <color indexed="12"/>
      <name val="Verdana"/>
    </font>
    <font>
      <u/>
      <sz val="10"/>
      <color indexed="20"/>
      <name val="Verdana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11" fontId="0" fillId="4" borderId="0" xfId="0" applyNumberFormat="1" applyFill="1"/>
    <xf numFmtId="0" fontId="0" fillId="5" borderId="0" xfId="0" applyFill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18"/>
  <c:chart>
    <c:title>
      <c:tx>
        <c:rich>
          <a:bodyPr/>
          <a:lstStyle/>
          <a:p>
            <a:pPr>
              <a:defRPr lang="nb-NO"/>
            </a:pPr>
            <a:r>
              <a:rPr lang="en-US"/>
              <a:t>Cooperative Ca binding model 2uM IP3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Sheet1!$H$1</c:f>
              <c:strCache>
                <c:ptCount val="1"/>
              </c:strCache>
            </c:strRef>
          </c:tx>
          <c:xVal>
            <c:numRef>
              <c:f>Sheet1!$G$2:$G$53</c:f>
              <c:numCache>
                <c:formatCode>General</c:formatCode>
                <c:ptCount val="52"/>
                <c:pt idx="0">
                  <c:v>2.0</c:v>
                </c:pt>
                <c:pt idx="1">
                  <c:v>2.2</c:v>
                </c:pt>
                <c:pt idx="2">
                  <c:v>2.4</c:v>
                </c:pt>
                <c:pt idx="3">
                  <c:v>2.6</c:v>
                </c:pt>
                <c:pt idx="4">
                  <c:v>2.800000000000001</c:v>
                </c:pt>
                <c:pt idx="5">
                  <c:v>3.000000000000001</c:v>
                </c:pt>
                <c:pt idx="6">
                  <c:v>3.200000000000001</c:v>
                </c:pt>
                <c:pt idx="7">
                  <c:v>3.400000000000001</c:v>
                </c:pt>
                <c:pt idx="8">
                  <c:v>3.600000000000001</c:v>
                </c:pt>
                <c:pt idx="9">
                  <c:v>3.800000000000002</c:v>
                </c:pt>
                <c:pt idx="10">
                  <c:v>4.000000000000002</c:v>
                </c:pt>
                <c:pt idx="11">
                  <c:v>4.200000000000002</c:v>
                </c:pt>
                <c:pt idx="12">
                  <c:v>4.400000000000002</c:v>
                </c:pt>
                <c:pt idx="13">
                  <c:v>4.600000000000002</c:v>
                </c:pt>
                <c:pt idx="14">
                  <c:v>4.800000000000002</c:v>
                </c:pt>
                <c:pt idx="15">
                  <c:v>5.000000000000003</c:v>
                </c:pt>
                <c:pt idx="16">
                  <c:v>5.200000000000003</c:v>
                </c:pt>
                <c:pt idx="17">
                  <c:v>5.400000000000003</c:v>
                </c:pt>
                <c:pt idx="18">
                  <c:v>5.600000000000003</c:v>
                </c:pt>
                <c:pt idx="19">
                  <c:v>5.800000000000003</c:v>
                </c:pt>
                <c:pt idx="20">
                  <c:v>6.000000000000004</c:v>
                </c:pt>
                <c:pt idx="21">
                  <c:v>6.200000000000004</c:v>
                </c:pt>
                <c:pt idx="22">
                  <c:v>6.400000000000004</c:v>
                </c:pt>
                <c:pt idx="23">
                  <c:v>6.600000000000004</c:v>
                </c:pt>
                <c:pt idx="24">
                  <c:v>6.800000000000004</c:v>
                </c:pt>
                <c:pt idx="25">
                  <c:v>7.000000000000004</c:v>
                </c:pt>
                <c:pt idx="26">
                  <c:v>7.200000000000004</c:v>
                </c:pt>
                <c:pt idx="27">
                  <c:v>7.400000000000004</c:v>
                </c:pt>
                <c:pt idx="28">
                  <c:v>7.600000000000005</c:v>
                </c:pt>
                <c:pt idx="29">
                  <c:v>7.800000000000005</c:v>
                </c:pt>
                <c:pt idx="30">
                  <c:v>8.000000000000005</c:v>
                </c:pt>
                <c:pt idx="31">
                  <c:v>8.200000000000005</c:v>
                </c:pt>
                <c:pt idx="32">
                  <c:v>8.400000000000003</c:v>
                </c:pt>
                <c:pt idx="33">
                  <c:v>8.600000000000003</c:v>
                </c:pt>
                <c:pt idx="34">
                  <c:v>8.800000000000002</c:v>
                </c:pt>
                <c:pt idx="35">
                  <c:v>9.000000000000001</c:v>
                </c:pt>
                <c:pt idx="36">
                  <c:v>9.200000000000001</c:v>
                </c:pt>
                <c:pt idx="37">
                  <c:v>9.4</c:v>
                </c:pt>
                <c:pt idx="38">
                  <c:v>9.6</c:v>
                </c:pt>
                <c:pt idx="39">
                  <c:v>9.799999999999998</c:v>
                </c:pt>
                <c:pt idx="40">
                  <c:v>9.999999999999998</c:v>
                </c:pt>
                <c:pt idx="42">
                  <c:v>5.506</c:v>
                </c:pt>
                <c:pt idx="43">
                  <c:v>5.803</c:v>
                </c:pt>
                <c:pt idx="44">
                  <c:v>6.001</c:v>
                </c:pt>
                <c:pt idx="45">
                  <c:v>6.306</c:v>
                </c:pt>
                <c:pt idx="46">
                  <c:v>6.509</c:v>
                </c:pt>
                <c:pt idx="47">
                  <c:v>6.812</c:v>
                </c:pt>
                <c:pt idx="48">
                  <c:v>7.009</c:v>
                </c:pt>
                <c:pt idx="49">
                  <c:v>7.303</c:v>
                </c:pt>
                <c:pt idx="50">
                  <c:v>7.503</c:v>
                </c:pt>
                <c:pt idx="51">
                  <c:v>7.997</c:v>
                </c:pt>
              </c:numCache>
            </c:numRef>
          </c:xVal>
          <c:yVal>
            <c:numRef>
              <c:f>Sheet1!$H$2:$H$53</c:f>
              <c:numCache>
                <c:formatCode>General</c:formatCode>
                <c:ptCount val="52"/>
              </c:numCache>
            </c:numRef>
          </c:yVal>
        </c:ser>
        <c:ser>
          <c:idx val="1"/>
          <c:order val="1"/>
          <c:tx>
            <c:strRef>
              <c:f>Sheet1!$I$1</c:f>
              <c:strCache>
                <c:ptCount val="1"/>
                <c:pt idx="0">
                  <c:v>v(exp 2 uM IP3)</c:v>
                </c:pt>
              </c:strCache>
            </c:strRef>
          </c:tx>
          <c:xVal>
            <c:numRef>
              <c:f>Sheet1!$G$2:$G$53</c:f>
              <c:numCache>
                <c:formatCode>General</c:formatCode>
                <c:ptCount val="52"/>
                <c:pt idx="0">
                  <c:v>2.0</c:v>
                </c:pt>
                <c:pt idx="1">
                  <c:v>2.2</c:v>
                </c:pt>
                <c:pt idx="2">
                  <c:v>2.4</c:v>
                </c:pt>
                <c:pt idx="3">
                  <c:v>2.6</c:v>
                </c:pt>
                <c:pt idx="4">
                  <c:v>2.800000000000001</c:v>
                </c:pt>
                <c:pt idx="5">
                  <c:v>3.000000000000001</c:v>
                </c:pt>
                <c:pt idx="6">
                  <c:v>3.200000000000001</c:v>
                </c:pt>
                <c:pt idx="7">
                  <c:v>3.400000000000001</c:v>
                </c:pt>
                <c:pt idx="8">
                  <c:v>3.600000000000001</c:v>
                </c:pt>
                <c:pt idx="9">
                  <c:v>3.800000000000002</c:v>
                </c:pt>
                <c:pt idx="10">
                  <c:v>4.000000000000002</c:v>
                </c:pt>
                <c:pt idx="11">
                  <c:v>4.200000000000002</c:v>
                </c:pt>
                <c:pt idx="12">
                  <c:v>4.400000000000002</c:v>
                </c:pt>
                <c:pt idx="13">
                  <c:v>4.600000000000002</c:v>
                </c:pt>
                <c:pt idx="14">
                  <c:v>4.800000000000002</c:v>
                </c:pt>
                <c:pt idx="15">
                  <c:v>5.000000000000003</c:v>
                </c:pt>
                <c:pt idx="16">
                  <c:v>5.200000000000003</c:v>
                </c:pt>
                <c:pt idx="17">
                  <c:v>5.400000000000003</c:v>
                </c:pt>
                <c:pt idx="18">
                  <c:v>5.600000000000003</c:v>
                </c:pt>
                <c:pt idx="19">
                  <c:v>5.800000000000003</c:v>
                </c:pt>
                <c:pt idx="20">
                  <c:v>6.000000000000004</c:v>
                </c:pt>
                <c:pt idx="21">
                  <c:v>6.200000000000004</c:v>
                </c:pt>
                <c:pt idx="22">
                  <c:v>6.400000000000004</c:v>
                </c:pt>
                <c:pt idx="23">
                  <c:v>6.600000000000004</c:v>
                </c:pt>
                <c:pt idx="24">
                  <c:v>6.800000000000004</c:v>
                </c:pt>
                <c:pt idx="25">
                  <c:v>7.000000000000004</c:v>
                </c:pt>
                <c:pt idx="26">
                  <c:v>7.200000000000004</c:v>
                </c:pt>
                <c:pt idx="27">
                  <c:v>7.400000000000004</c:v>
                </c:pt>
                <c:pt idx="28">
                  <c:v>7.600000000000005</c:v>
                </c:pt>
                <c:pt idx="29">
                  <c:v>7.800000000000005</c:v>
                </c:pt>
                <c:pt idx="30">
                  <c:v>8.000000000000005</c:v>
                </c:pt>
                <c:pt idx="31">
                  <c:v>8.200000000000005</c:v>
                </c:pt>
                <c:pt idx="32">
                  <c:v>8.400000000000003</c:v>
                </c:pt>
                <c:pt idx="33">
                  <c:v>8.600000000000003</c:v>
                </c:pt>
                <c:pt idx="34">
                  <c:v>8.800000000000002</c:v>
                </c:pt>
                <c:pt idx="35">
                  <c:v>9.000000000000001</c:v>
                </c:pt>
                <c:pt idx="36">
                  <c:v>9.200000000000001</c:v>
                </c:pt>
                <c:pt idx="37">
                  <c:v>9.4</c:v>
                </c:pt>
                <c:pt idx="38">
                  <c:v>9.6</c:v>
                </c:pt>
                <c:pt idx="39">
                  <c:v>9.799999999999998</c:v>
                </c:pt>
                <c:pt idx="40">
                  <c:v>9.999999999999998</c:v>
                </c:pt>
                <c:pt idx="42">
                  <c:v>5.506</c:v>
                </c:pt>
                <c:pt idx="43">
                  <c:v>5.803</c:v>
                </c:pt>
                <c:pt idx="44">
                  <c:v>6.001</c:v>
                </c:pt>
                <c:pt idx="45">
                  <c:v>6.306</c:v>
                </c:pt>
                <c:pt idx="46">
                  <c:v>6.509</c:v>
                </c:pt>
                <c:pt idx="47">
                  <c:v>6.812</c:v>
                </c:pt>
                <c:pt idx="48">
                  <c:v>7.009</c:v>
                </c:pt>
                <c:pt idx="49">
                  <c:v>7.303</c:v>
                </c:pt>
                <c:pt idx="50">
                  <c:v>7.503</c:v>
                </c:pt>
                <c:pt idx="51">
                  <c:v>7.997</c:v>
                </c:pt>
              </c:numCache>
            </c:numRef>
          </c:xVal>
          <c:yVal>
            <c:numRef>
              <c:f>Sheet1!$I$2:$I$53</c:f>
              <c:numCache>
                <c:formatCode>General</c:formatCode>
                <c:ptCount val="52"/>
                <c:pt idx="42">
                  <c:v>0.046</c:v>
                </c:pt>
                <c:pt idx="43">
                  <c:v>0.4</c:v>
                </c:pt>
                <c:pt idx="44">
                  <c:v>0.945</c:v>
                </c:pt>
                <c:pt idx="45">
                  <c:v>1.072</c:v>
                </c:pt>
                <c:pt idx="46">
                  <c:v>2.572</c:v>
                </c:pt>
                <c:pt idx="47">
                  <c:v>1.836</c:v>
                </c:pt>
                <c:pt idx="48">
                  <c:v>1.333</c:v>
                </c:pt>
                <c:pt idx="49">
                  <c:v>0.717</c:v>
                </c:pt>
                <c:pt idx="50">
                  <c:v>0.5</c:v>
                </c:pt>
                <c:pt idx="51">
                  <c:v>0.146</c:v>
                </c:pt>
              </c:numCache>
            </c:numRef>
          </c:yVal>
        </c:ser>
        <c:ser>
          <c:idx val="2"/>
          <c:order val="2"/>
          <c:tx>
            <c:strRef>
              <c:f>Sheet1!$J$1</c:f>
              <c:strCache>
                <c:ptCount val="1"/>
                <c:pt idx="0">
                  <c:v>v(theor)n</c:v>
                </c:pt>
              </c:strCache>
            </c:strRef>
          </c:tx>
          <c:xVal>
            <c:numRef>
              <c:f>Sheet1!$G$2:$G$53</c:f>
              <c:numCache>
                <c:formatCode>General</c:formatCode>
                <c:ptCount val="52"/>
                <c:pt idx="0">
                  <c:v>2.0</c:v>
                </c:pt>
                <c:pt idx="1">
                  <c:v>2.2</c:v>
                </c:pt>
                <c:pt idx="2">
                  <c:v>2.4</c:v>
                </c:pt>
                <c:pt idx="3">
                  <c:v>2.6</c:v>
                </c:pt>
                <c:pt idx="4">
                  <c:v>2.800000000000001</c:v>
                </c:pt>
                <c:pt idx="5">
                  <c:v>3.000000000000001</c:v>
                </c:pt>
                <c:pt idx="6">
                  <c:v>3.200000000000001</c:v>
                </c:pt>
                <c:pt idx="7">
                  <c:v>3.400000000000001</c:v>
                </c:pt>
                <c:pt idx="8">
                  <c:v>3.600000000000001</c:v>
                </c:pt>
                <c:pt idx="9">
                  <c:v>3.800000000000002</c:v>
                </c:pt>
                <c:pt idx="10">
                  <c:v>4.000000000000002</c:v>
                </c:pt>
                <c:pt idx="11">
                  <c:v>4.200000000000002</c:v>
                </c:pt>
                <c:pt idx="12">
                  <c:v>4.400000000000002</c:v>
                </c:pt>
                <c:pt idx="13">
                  <c:v>4.600000000000002</c:v>
                </c:pt>
                <c:pt idx="14">
                  <c:v>4.800000000000002</c:v>
                </c:pt>
                <c:pt idx="15">
                  <c:v>5.000000000000003</c:v>
                </c:pt>
                <c:pt idx="16">
                  <c:v>5.200000000000003</c:v>
                </c:pt>
                <c:pt idx="17">
                  <c:v>5.400000000000003</c:v>
                </c:pt>
                <c:pt idx="18">
                  <c:v>5.600000000000003</c:v>
                </c:pt>
                <c:pt idx="19">
                  <c:v>5.800000000000003</c:v>
                </c:pt>
                <c:pt idx="20">
                  <c:v>6.000000000000004</c:v>
                </c:pt>
                <c:pt idx="21">
                  <c:v>6.200000000000004</c:v>
                </c:pt>
                <c:pt idx="22">
                  <c:v>6.400000000000004</c:v>
                </c:pt>
                <c:pt idx="23">
                  <c:v>6.600000000000004</c:v>
                </c:pt>
                <c:pt idx="24">
                  <c:v>6.800000000000004</c:v>
                </c:pt>
                <c:pt idx="25">
                  <c:v>7.000000000000004</c:v>
                </c:pt>
                <c:pt idx="26">
                  <c:v>7.200000000000004</c:v>
                </c:pt>
                <c:pt idx="27">
                  <c:v>7.400000000000004</c:v>
                </c:pt>
                <c:pt idx="28">
                  <c:v>7.600000000000005</c:v>
                </c:pt>
                <c:pt idx="29">
                  <c:v>7.800000000000005</c:v>
                </c:pt>
                <c:pt idx="30">
                  <c:v>8.000000000000005</c:v>
                </c:pt>
                <c:pt idx="31">
                  <c:v>8.200000000000005</c:v>
                </c:pt>
                <c:pt idx="32">
                  <c:v>8.400000000000003</c:v>
                </c:pt>
                <c:pt idx="33">
                  <c:v>8.600000000000003</c:v>
                </c:pt>
                <c:pt idx="34">
                  <c:v>8.800000000000002</c:v>
                </c:pt>
                <c:pt idx="35">
                  <c:v>9.000000000000001</c:v>
                </c:pt>
                <c:pt idx="36">
                  <c:v>9.200000000000001</c:v>
                </c:pt>
                <c:pt idx="37">
                  <c:v>9.4</c:v>
                </c:pt>
                <c:pt idx="38">
                  <c:v>9.6</c:v>
                </c:pt>
                <c:pt idx="39">
                  <c:v>9.799999999999998</c:v>
                </c:pt>
                <c:pt idx="40">
                  <c:v>9.999999999999998</c:v>
                </c:pt>
                <c:pt idx="42">
                  <c:v>5.506</c:v>
                </c:pt>
                <c:pt idx="43">
                  <c:v>5.803</c:v>
                </c:pt>
                <c:pt idx="44">
                  <c:v>6.001</c:v>
                </c:pt>
                <c:pt idx="45">
                  <c:v>6.306</c:v>
                </c:pt>
                <c:pt idx="46">
                  <c:v>6.509</c:v>
                </c:pt>
                <c:pt idx="47">
                  <c:v>6.812</c:v>
                </c:pt>
                <c:pt idx="48">
                  <c:v>7.009</c:v>
                </c:pt>
                <c:pt idx="49">
                  <c:v>7.303</c:v>
                </c:pt>
                <c:pt idx="50">
                  <c:v>7.503</c:v>
                </c:pt>
                <c:pt idx="51">
                  <c:v>7.997</c:v>
                </c:pt>
              </c:numCache>
            </c:numRef>
          </c:xVal>
          <c:yVal>
            <c:numRef>
              <c:f>Sheet1!$J$2:$J$53</c:f>
              <c:numCache>
                <c:formatCode>General</c:formatCode>
                <c:ptCount val="52"/>
                <c:pt idx="0">
                  <c:v>7.0463947662773E-9</c:v>
                </c:pt>
                <c:pt idx="1">
                  <c:v>1.76997433910582E-8</c:v>
                </c:pt>
                <c:pt idx="2">
                  <c:v>4.4459745180557E-8</c:v>
                </c:pt>
                <c:pt idx="3">
                  <c:v>1.11677830133272E-7</c:v>
                </c:pt>
                <c:pt idx="4">
                  <c:v>2.80522022841214E-7</c:v>
                </c:pt>
                <c:pt idx="5">
                  <c:v>7.04639441637236E-7</c:v>
                </c:pt>
                <c:pt idx="6">
                  <c:v>1.76997411822732E-6</c:v>
                </c:pt>
                <c:pt idx="7">
                  <c:v>4.44597312337256E-6</c:v>
                </c:pt>
                <c:pt idx="8">
                  <c:v>1.11677742031337E-5</c:v>
                </c:pt>
                <c:pt idx="9">
                  <c:v>2.80521465922046E-5</c:v>
                </c:pt>
                <c:pt idx="10">
                  <c:v>7.04635917383598E-5</c:v>
                </c:pt>
                <c:pt idx="11">
                  <c:v>0.000176995177844322</c:v>
                </c:pt>
                <c:pt idx="12">
                  <c:v>0.000444583113746327</c:v>
                </c:pt>
                <c:pt idx="13">
                  <c:v>0.00111668680363025</c:v>
                </c:pt>
                <c:pt idx="14">
                  <c:v>0.00280463264030387</c:v>
                </c:pt>
                <c:pt idx="15">
                  <c:v>0.00704258474589421</c:v>
                </c:pt>
                <c:pt idx="16">
                  <c:v>0.0176746910458889</c:v>
                </c:pt>
                <c:pt idx="17">
                  <c:v>0.0442917363564159</c:v>
                </c:pt>
                <c:pt idx="18">
                  <c:v>0.110522301702527</c:v>
                </c:pt>
                <c:pt idx="19">
                  <c:v>0.272364011835137</c:v>
                </c:pt>
                <c:pt idx="20">
                  <c:v>0.64650008601533</c:v>
                </c:pt>
                <c:pt idx="21">
                  <c:v>1.37807485131251</c:v>
                </c:pt>
                <c:pt idx="22">
                  <c:v>2.283282933990328</c:v>
                </c:pt>
                <c:pt idx="23">
                  <c:v>2.593410679136272</c:v>
                </c:pt>
                <c:pt idx="24">
                  <c:v>2.158648449274023</c:v>
                </c:pt>
                <c:pt idx="25">
                  <c:v>1.537755692849906</c:v>
                </c:pt>
                <c:pt idx="26">
                  <c:v>1.02858496948935</c:v>
                </c:pt>
                <c:pt idx="27">
                  <c:v>0.669998149563208</c:v>
                </c:pt>
                <c:pt idx="28">
                  <c:v>0.430802767853589</c:v>
                </c:pt>
                <c:pt idx="29">
                  <c:v>0.275007408514845</c:v>
                </c:pt>
                <c:pt idx="30">
                  <c:v>0.174792535891189</c:v>
                </c:pt>
                <c:pt idx="31">
                  <c:v>0.110797039768461</c:v>
                </c:pt>
                <c:pt idx="32">
                  <c:v>0.0701124419690259</c:v>
                </c:pt>
                <c:pt idx="33">
                  <c:v>0.0443195768693952</c:v>
                </c:pt>
                <c:pt idx="34">
                  <c:v>0.027996340002319</c:v>
                </c:pt>
                <c:pt idx="35">
                  <c:v>0.0176774883300298</c:v>
                </c:pt>
                <c:pt idx="36">
                  <c:v>0.0111589191870768</c:v>
                </c:pt>
                <c:pt idx="37">
                  <c:v>0.00704286496463853</c:v>
                </c:pt>
                <c:pt idx="38">
                  <c:v>0.00444456903421191</c:v>
                </c:pt>
                <c:pt idx="39">
                  <c:v>0.00280466068075497</c:v>
                </c:pt>
                <c:pt idx="40">
                  <c:v>0.00176975154277095</c:v>
                </c:pt>
              </c:numCache>
            </c:numRef>
          </c:yVal>
        </c:ser>
        <c:dLbls/>
        <c:axId val="380038312"/>
        <c:axId val="380045672"/>
      </c:scatterChart>
      <c:valAx>
        <c:axId val="380038312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 lang="nb-NO"/>
                </a:pPr>
                <a:r>
                  <a:rPr lang="en-US" sz="1200"/>
                  <a:t>pCa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nb-NO"/>
            </a:pPr>
            <a:endParaRPr lang="en-US"/>
          </a:p>
        </c:txPr>
        <c:crossAx val="380045672"/>
        <c:crosses val="autoZero"/>
        <c:crossBetween val="midCat"/>
      </c:valAx>
      <c:valAx>
        <c:axId val="38004567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lang="nb-NO" sz="1200"/>
                </a:pPr>
                <a:r>
                  <a:rPr lang="en-US" sz="1200"/>
                  <a:t>Channel Open Probability (%)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nb-NO"/>
            </a:pPr>
            <a:endParaRPr lang="en-US"/>
          </a:p>
        </c:txPr>
        <c:crossAx val="380038312"/>
        <c:crosses val="autoZero"/>
        <c:crossBetween val="midCat"/>
      </c:valAx>
    </c:plotArea>
    <c:legend>
      <c:legendPos val="r"/>
      <c:layout/>
      <c:txPr>
        <a:bodyPr/>
        <a:lstStyle/>
        <a:p>
          <a:pPr>
            <a:defRPr lang="nb-NO"/>
          </a:pPr>
          <a:endParaRPr lang="en-US"/>
        </a:p>
      </c:txPr>
    </c:legend>
    <c:plotVisOnly val="1"/>
    <c:dispBlanksAs val="gap"/>
  </c:chart>
  <c:printSettings>
    <c:headerFooter/>
    <c:pageMargins b="1.0" l="0.787401575" r="0.7874015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25400</xdr:colOff>
      <xdr:row>17</xdr:row>
      <xdr:rowOff>19050</xdr:rowOff>
    </xdr:from>
    <xdr:to>
      <xdr:col>12</xdr:col>
      <xdr:colOff>139700</xdr:colOff>
      <xdr:row>53</xdr:row>
      <xdr:rowOff>50800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L59"/>
  <sheetViews>
    <sheetView tabSelected="1" topLeftCell="F23" workbookViewId="0">
      <selection activeCell="M51" sqref="M51"/>
    </sheetView>
  </sheetViews>
  <sheetFormatPr baseColWidth="10" defaultRowHeight="13"/>
  <cols>
    <col min="1" max="1" width="12.28515625" bestFit="1" customWidth="1"/>
    <col min="5" max="5" width="12.28515625" bestFit="1" customWidth="1"/>
    <col min="9" max="9" width="17.140625" customWidth="1"/>
    <col min="10" max="10" width="12.85546875" customWidth="1"/>
    <col min="11" max="11" width="11" bestFit="1" customWidth="1"/>
  </cols>
  <sheetData>
    <row r="1" spans="1:12">
      <c r="A1" t="s">
        <v>0</v>
      </c>
      <c r="B1" t="s">
        <v>1</v>
      </c>
      <c r="C1" t="s">
        <v>8</v>
      </c>
      <c r="D1" t="s">
        <v>9</v>
      </c>
      <c r="E1" t="s">
        <v>10</v>
      </c>
      <c r="G1" t="str">
        <f>A1</f>
        <v>pCa</v>
      </c>
      <c r="I1" s="2" t="s">
        <v>13</v>
      </c>
      <c r="J1" t="s">
        <v>17</v>
      </c>
      <c r="K1" t="s">
        <v>15</v>
      </c>
      <c r="L1" t="s">
        <v>16</v>
      </c>
    </row>
    <row r="2" spans="1:12">
      <c r="A2">
        <v>2</v>
      </c>
      <c r="B2">
        <f>10^(-A2)</f>
        <v>0.01</v>
      </c>
      <c r="C2">
        <f>1+(B2/K1E)+(K2E/B2)</f>
        <v>199526231497.88892</v>
      </c>
      <c r="D2">
        <f>1+(B2/K1ES)+(K2ES/B2)</f>
        <v>199526231497.88892</v>
      </c>
      <c r="E2">
        <f>Vmax*1/(C2*KM+D2*1)</f>
        <v>7.0463947697738251E-11</v>
      </c>
      <c r="G2" s="1">
        <f t="shared" ref="G2" si="0">A2</f>
        <v>2</v>
      </c>
      <c r="J2">
        <f t="shared" ref="J2:J42" si="1">Vmax*1/(KM*K2+L2*1)</f>
        <v>7.0463947662773006E-9</v>
      </c>
      <c r="K2">
        <f>1+((B2^n)/K1E)+(K2E/B2)</f>
        <v>1995262315.9689677</v>
      </c>
      <c r="L2">
        <f t="shared" ref="L2:L42" si="2">1+(B2^n/K1ES)+(K2ES/B2)</f>
        <v>1995262315.9689677</v>
      </c>
    </row>
    <row r="3" spans="1:12">
      <c r="A3">
        <f>A2+0.2</f>
        <v>2.2000000000000002</v>
      </c>
      <c r="B3">
        <f t="shared" ref="B3:B42" si="3">10^(-A3)</f>
        <v>6.3095734448019251E-3</v>
      </c>
      <c r="C3">
        <f t="shared" ref="C3:C42" si="4">1+(B3/K1E)+(K2E/B3)</f>
        <v>125892541180.41724</v>
      </c>
      <c r="D3">
        <f t="shared" ref="D3:D42" si="5">1+(B3/K1ES)+(K2ES/B3)</f>
        <v>125892541180.41724</v>
      </c>
      <c r="E3">
        <f t="shared" ref="E3:E42" si="6">Vmax*1/(C3*KM+D3*1)</f>
        <v>1.1167783101975401E-10</v>
      </c>
      <c r="G3" s="1">
        <f t="shared" ref="G3:G42" si="7">A3</f>
        <v>2.2000000000000002</v>
      </c>
      <c r="J3">
        <f t="shared" si="1"/>
        <v>1.7699743391058238E-8</v>
      </c>
      <c r="K3">
        <f t="shared" ref="K2:K42" si="8">1+((B3^n)/K1E)+(K2E/B3)</f>
        <v>794328235.72440898</v>
      </c>
      <c r="L3">
        <f t="shared" si="2"/>
        <v>794328235.72440898</v>
      </c>
    </row>
    <row r="4" spans="1:12">
      <c r="A4">
        <f t="shared" ref="A4:A42" si="9">A3+0.2</f>
        <v>2.4000000000000004</v>
      </c>
      <c r="B4">
        <f t="shared" si="3"/>
        <v>3.9810717055349682E-3</v>
      </c>
      <c r="C4">
        <f t="shared" si="4"/>
        <v>79432823473.428604</v>
      </c>
      <c r="D4">
        <f t="shared" si="5"/>
        <v>79432823473.428604</v>
      </c>
      <c r="E4">
        <f t="shared" si="6"/>
        <v>1.769974341312081E-10</v>
      </c>
      <c r="G4" s="1">
        <f t="shared" si="7"/>
        <v>2.4000000000000004</v>
      </c>
      <c r="J4">
        <f t="shared" si="1"/>
        <v>4.4459745180556995E-8</v>
      </c>
      <c r="K4">
        <f t="shared" si="8"/>
        <v>316227767.01703811</v>
      </c>
      <c r="L4">
        <f t="shared" si="2"/>
        <v>316227767.01703811</v>
      </c>
    </row>
    <row r="5" spans="1:12">
      <c r="A5">
        <f t="shared" si="9"/>
        <v>2.6000000000000005</v>
      </c>
      <c r="B5">
        <f t="shared" si="3"/>
        <v>2.5118864315095755E-3</v>
      </c>
      <c r="C5">
        <f t="shared" si="4"/>
        <v>50118723363.727669</v>
      </c>
      <c r="D5">
        <f t="shared" si="5"/>
        <v>50118723363.727669</v>
      </c>
      <c r="E5">
        <f t="shared" si="6"/>
        <v>2.8052202843556957E-10</v>
      </c>
      <c r="G5" s="1">
        <f t="shared" si="7"/>
        <v>2.6000000000000005</v>
      </c>
      <c r="J5">
        <f t="shared" si="1"/>
        <v>1.1167783013327241E-7</v>
      </c>
      <c r="K5">
        <f t="shared" si="8"/>
        <v>125892542.17973304</v>
      </c>
      <c r="L5">
        <f t="shared" si="2"/>
        <v>125892542.17973304</v>
      </c>
    </row>
    <row r="6" spans="1:12">
      <c r="A6">
        <f t="shared" si="9"/>
        <v>2.8000000000000007</v>
      </c>
      <c r="B6">
        <f t="shared" si="3"/>
        <v>1.5848931924611095E-3</v>
      </c>
      <c r="C6">
        <f t="shared" si="4"/>
        <v>31622776602.684353</v>
      </c>
      <c r="D6">
        <f t="shared" si="5"/>
        <v>31622776602.684353</v>
      </c>
      <c r="E6">
        <f t="shared" si="6"/>
        <v>4.4459745319772464E-10</v>
      </c>
      <c r="G6" s="1">
        <f t="shared" si="7"/>
        <v>2.8000000000000007</v>
      </c>
      <c r="J6">
        <f t="shared" si="1"/>
        <v>2.8052202284121394E-7</v>
      </c>
      <c r="K6">
        <f t="shared" si="8"/>
        <v>50118724.363228381</v>
      </c>
      <c r="L6">
        <f t="shared" si="2"/>
        <v>50118724.363228381</v>
      </c>
    </row>
    <row r="7" spans="1:12">
      <c r="A7">
        <f t="shared" si="9"/>
        <v>3.0000000000000009</v>
      </c>
      <c r="B7">
        <f t="shared" si="3"/>
        <v>9.9999999999999764E-4</v>
      </c>
      <c r="C7">
        <f t="shared" si="4"/>
        <v>19952623150.689629</v>
      </c>
      <c r="D7">
        <f t="shared" si="5"/>
        <v>19952623150.689629</v>
      </c>
      <c r="E7">
        <f t="shared" si="6"/>
        <v>7.0463947694557233E-10</v>
      </c>
      <c r="G7" s="1">
        <f t="shared" si="7"/>
        <v>3.0000000000000009</v>
      </c>
      <c r="J7">
        <f t="shared" si="1"/>
        <v>7.0463944163723636E-7</v>
      </c>
      <c r="K7">
        <f t="shared" si="8"/>
        <v>19952624.150483117</v>
      </c>
      <c r="L7">
        <f t="shared" si="2"/>
        <v>19952624.150483117</v>
      </c>
    </row>
    <row r="8" spans="1:12">
      <c r="A8">
        <f t="shared" si="9"/>
        <v>3.2000000000000011</v>
      </c>
      <c r="B8">
        <f t="shared" si="3"/>
        <v>6.3095734448019125E-4</v>
      </c>
      <c r="C8">
        <f t="shared" si="4"/>
        <v>12589254118.942945</v>
      </c>
      <c r="D8">
        <f t="shared" si="5"/>
        <v>12589254118.942945</v>
      </c>
      <c r="E8">
        <f t="shared" si="6"/>
        <v>1.1167783101175937E-9</v>
      </c>
      <c r="G8" s="1">
        <f t="shared" si="7"/>
        <v>3.2000000000000011</v>
      </c>
      <c r="J8">
        <f t="shared" si="1"/>
        <v>1.7699741182273154E-6</v>
      </c>
      <c r="K8">
        <f t="shared" si="8"/>
        <v>7943283.3485017251</v>
      </c>
      <c r="L8">
        <f t="shared" si="2"/>
        <v>7943283.3485017251</v>
      </c>
    </row>
    <row r="9" spans="1:12">
      <c r="A9">
        <f t="shared" si="9"/>
        <v>3.4000000000000012</v>
      </c>
      <c r="B9">
        <f t="shared" si="3"/>
        <v>3.9810717055349573E-4</v>
      </c>
      <c r="C9">
        <f t="shared" si="4"/>
        <v>7943282348.2448139</v>
      </c>
      <c r="D9">
        <f t="shared" si="5"/>
        <v>7943282348.2448139</v>
      </c>
      <c r="E9">
        <f t="shared" si="6"/>
        <v>1.7699743411111016E-9</v>
      </c>
      <c r="G9" s="1">
        <f t="shared" si="7"/>
        <v>3.4000000000000012</v>
      </c>
      <c r="J9">
        <f t="shared" si="1"/>
        <v>4.4459731233725661E-6</v>
      </c>
      <c r="K9">
        <f t="shared" si="8"/>
        <v>3162278.6621636311</v>
      </c>
      <c r="L9">
        <f t="shared" si="2"/>
        <v>3162278.6621636311</v>
      </c>
    </row>
    <row r="10" spans="1:12">
      <c r="A10">
        <f t="shared" si="9"/>
        <v>3.6000000000000014</v>
      </c>
      <c r="B10">
        <f t="shared" si="3"/>
        <v>2.5118864315095687E-4</v>
      </c>
      <c r="C10">
        <f t="shared" si="4"/>
        <v>5011872337.2758846</v>
      </c>
      <c r="D10">
        <f t="shared" si="5"/>
        <v>5011872337.2758846</v>
      </c>
      <c r="E10">
        <f t="shared" si="6"/>
        <v>2.8052202838502072E-9</v>
      </c>
      <c r="G10" s="1">
        <f t="shared" si="7"/>
        <v>3.6000000000000014</v>
      </c>
      <c r="J10">
        <f t="shared" si="1"/>
        <v>1.116777420313366E-5</v>
      </c>
      <c r="K10">
        <f t="shared" si="8"/>
        <v>1258926.4149564388</v>
      </c>
      <c r="L10">
        <f t="shared" si="2"/>
        <v>1258926.4149564388</v>
      </c>
    </row>
    <row r="11" spans="1:12">
      <c r="A11">
        <f t="shared" si="9"/>
        <v>3.8000000000000016</v>
      </c>
      <c r="B11">
        <f t="shared" si="3"/>
        <v>1.5848931924611063E-4</v>
      </c>
      <c r="C11">
        <f t="shared" si="4"/>
        <v>3162277661.1733909</v>
      </c>
      <c r="D11">
        <f t="shared" si="5"/>
        <v>3162277661.1733909</v>
      </c>
      <c r="E11">
        <f t="shared" si="6"/>
        <v>4.4459745307049326E-9</v>
      </c>
      <c r="G11" s="1">
        <f t="shared" si="7"/>
        <v>3.8000000000000016</v>
      </c>
      <c r="J11">
        <f t="shared" si="1"/>
        <v>2.8052146592204635E-5</v>
      </c>
      <c r="K11">
        <f t="shared" si="8"/>
        <v>501188.23863914231</v>
      </c>
      <c r="L11">
        <f t="shared" si="2"/>
        <v>501188.23863914231</v>
      </c>
    </row>
    <row r="12" spans="1:12">
      <c r="A12">
        <f t="shared" si="9"/>
        <v>4.0000000000000018</v>
      </c>
      <c r="B12">
        <f t="shared" si="3"/>
        <v>9.9999999999999558E-5</v>
      </c>
      <c r="C12">
        <f t="shared" si="4"/>
        <v>1995262315.9768229</v>
      </c>
      <c r="D12">
        <f t="shared" si="5"/>
        <v>1995262315.9768229</v>
      </c>
      <c r="E12">
        <f t="shared" si="6"/>
        <v>7.0463947662495586E-9</v>
      </c>
      <c r="G12" s="1">
        <f t="shared" si="7"/>
        <v>4.0000000000000018</v>
      </c>
      <c r="J12">
        <f t="shared" si="1"/>
        <v>7.0463591738359802E-5</v>
      </c>
      <c r="K12">
        <f t="shared" si="8"/>
        <v>199527.23944016939</v>
      </c>
      <c r="L12">
        <f t="shared" si="2"/>
        <v>199527.23944016939</v>
      </c>
    </row>
    <row r="13" spans="1:12">
      <c r="A13">
        <f t="shared" si="9"/>
        <v>4.200000000000002</v>
      </c>
      <c r="B13">
        <f t="shared" si="3"/>
        <v>6.3095734448018941E-5</v>
      </c>
      <c r="C13">
        <f t="shared" si="4"/>
        <v>1258925412.8067541</v>
      </c>
      <c r="D13">
        <f t="shared" si="5"/>
        <v>1258925412.8067541</v>
      </c>
      <c r="E13">
        <f t="shared" si="6"/>
        <v>1.1167783093081613E-8</v>
      </c>
      <c r="G13" s="1">
        <f t="shared" si="7"/>
        <v>4.200000000000002</v>
      </c>
      <c r="J13">
        <f t="shared" si="1"/>
        <v>1.7699517784432195E-4</v>
      </c>
      <c r="K13">
        <f t="shared" si="8"/>
        <v>79433.83606168165</v>
      </c>
      <c r="L13">
        <f t="shared" si="2"/>
        <v>79433.83606168165</v>
      </c>
    </row>
    <row r="14" spans="1:12">
      <c r="A14">
        <f t="shared" si="9"/>
        <v>4.4000000000000021</v>
      </c>
      <c r="B14">
        <f t="shared" si="3"/>
        <v>3.9810717055349491E-5</v>
      </c>
      <c r="C14">
        <f t="shared" si="4"/>
        <v>794328235.74423289</v>
      </c>
      <c r="D14">
        <f t="shared" si="5"/>
        <v>794328235.74423289</v>
      </c>
      <c r="E14">
        <f t="shared" si="6"/>
        <v>1.7699743390616507E-8</v>
      </c>
      <c r="G14" s="1">
        <f t="shared" si="7"/>
        <v>4.4000000000000021</v>
      </c>
      <c r="J14">
        <f t="shared" si="1"/>
        <v>4.4458311374632754E-4</v>
      </c>
      <c r="K14">
        <f t="shared" si="8"/>
        <v>31623.796554306704</v>
      </c>
      <c r="L14">
        <f t="shared" si="2"/>
        <v>31623.796554306704</v>
      </c>
    </row>
    <row r="15" spans="1:12">
      <c r="A15">
        <f t="shared" si="9"/>
        <v>4.6000000000000023</v>
      </c>
      <c r="B15">
        <f t="shared" si="3"/>
        <v>2.5118864315095656E-5</v>
      </c>
      <c r="C15">
        <f t="shared" si="4"/>
        <v>501187234.6588943</v>
      </c>
      <c r="D15">
        <f t="shared" si="5"/>
        <v>501187234.6588943</v>
      </c>
      <c r="E15">
        <f t="shared" si="6"/>
        <v>2.8052202786375482E-8</v>
      </c>
      <c r="G15" s="1">
        <f t="shared" si="7"/>
        <v>4.6000000000000023</v>
      </c>
      <c r="J15">
        <f t="shared" si="1"/>
        <v>1.1166868036302465E-3</v>
      </c>
      <c r="K15">
        <f t="shared" si="8"/>
        <v>12590.285740718184</v>
      </c>
      <c r="L15">
        <f t="shared" si="2"/>
        <v>12590.285740718184</v>
      </c>
    </row>
    <row r="16" spans="1:12">
      <c r="A16">
        <f t="shared" si="9"/>
        <v>4.8000000000000025</v>
      </c>
      <c r="B16">
        <f t="shared" si="3"/>
        <v>1.5848931924611016E-5</v>
      </c>
      <c r="C16">
        <f t="shared" si="4"/>
        <v>316227767.06695569</v>
      </c>
      <c r="D16">
        <f t="shared" si="5"/>
        <v>316227767.06695569</v>
      </c>
      <c r="E16">
        <f t="shared" si="6"/>
        <v>4.4459745173538877E-8</v>
      </c>
      <c r="G16" s="1">
        <f t="shared" si="7"/>
        <v>4.8000000000000025</v>
      </c>
      <c r="J16">
        <f t="shared" si="1"/>
        <v>2.8046326403038664E-3</v>
      </c>
      <c r="K16">
        <f t="shared" si="8"/>
        <v>5012.9224549960318</v>
      </c>
      <c r="L16">
        <f t="shared" si="2"/>
        <v>5012.9224549960318</v>
      </c>
    </row>
    <row r="17" spans="1:12">
      <c r="A17">
        <f t="shared" si="9"/>
        <v>5.0000000000000027</v>
      </c>
      <c r="B17">
        <f t="shared" si="3"/>
        <v>9.999999999999928E-6</v>
      </c>
      <c r="C17">
        <f t="shared" si="4"/>
        <v>199526232.5763202</v>
      </c>
      <c r="D17">
        <f t="shared" si="5"/>
        <v>199526232.5763202</v>
      </c>
      <c r="E17">
        <f t="shared" si="6"/>
        <v>7.0463947316883438E-8</v>
      </c>
      <c r="G17" s="1">
        <f t="shared" si="7"/>
        <v>5.0000000000000027</v>
      </c>
      <c r="J17">
        <f t="shared" si="1"/>
        <v>7.0425847458942077E-3</v>
      </c>
      <c r="K17">
        <f t="shared" si="8"/>
        <v>1996.3417477923319</v>
      </c>
      <c r="L17">
        <f t="shared" si="2"/>
        <v>1996.3417477923319</v>
      </c>
    </row>
    <row r="18" spans="1:12">
      <c r="A18">
        <f t="shared" si="9"/>
        <v>5.2000000000000028</v>
      </c>
      <c r="B18">
        <f t="shared" si="3"/>
        <v>6.3095734448018873E-6</v>
      </c>
      <c r="C18">
        <f t="shared" si="4"/>
        <v>125892542.30530889</v>
      </c>
      <c r="D18">
        <f t="shared" si="5"/>
        <v>125892542.30530889</v>
      </c>
      <c r="E18">
        <f t="shared" si="6"/>
        <v>1.1167783002187552E-7</v>
      </c>
      <c r="G18" s="1">
        <f t="shared" si="7"/>
        <v>5.2000000000000028</v>
      </c>
      <c r="J18">
        <f t="shared" si="1"/>
        <v>1.7674691045888886E-2</v>
      </c>
      <c r="K18">
        <f t="shared" si="8"/>
        <v>795.45412726545294</v>
      </c>
      <c r="L18">
        <f t="shared" si="2"/>
        <v>795.45412726545294</v>
      </c>
    </row>
    <row r="19" spans="1:12">
      <c r="A19">
        <f t="shared" si="9"/>
        <v>5.400000000000003</v>
      </c>
      <c r="B19">
        <f t="shared" si="3"/>
        <v>3.9810717055349378E-6</v>
      </c>
      <c r="C19">
        <f t="shared" si="4"/>
        <v>79432824.671954036</v>
      </c>
      <c r="D19">
        <f t="shared" si="5"/>
        <v>79432824.671954036</v>
      </c>
      <c r="E19">
        <f t="shared" si="6"/>
        <v>1.7699743146057505E-7</v>
      </c>
      <c r="G19" s="1">
        <f t="shared" si="7"/>
        <v>5.400000000000003</v>
      </c>
      <c r="J19">
        <f t="shared" si="1"/>
        <v>4.4291736356415951E-2</v>
      </c>
      <c r="K19">
        <f t="shared" si="8"/>
        <v>317.42729224833067</v>
      </c>
      <c r="L19">
        <f t="shared" si="2"/>
        <v>317.42729224833067</v>
      </c>
    </row>
    <row r="20" spans="1:12">
      <c r="A20">
        <f t="shared" si="9"/>
        <v>5.6000000000000032</v>
      </c>
      <c r="B20">
        <f t="shared" si="3"/>
        <v>2.5118864315095581E-6</v>
      </c>
      <c r="C20">
        <f t="shared" si="4"/>
        <v>50118724.678954773</v>
      </c>
      <c r="D20">
        <f t="shared" si="5"/>
        <v>50118724.678954773</v>
      </c>
      <c r="E20">
        <f t="shared" si="6"/>
        <v>2.8052202107404598E-7</v>
      </c>
      <c r="G20" s="1">
        <f t="shared" si="7"/>
        <v>5.6000000000000032</v>
      </c>
      <c r="J20">
        <f t="shared" si="1"/>
        <v>0.1105223017025269</v>
      </c>
      <c r="K20">
        <f t="shared" si="8"/>
        <v>127.2087689454319</v>
      </c>
      <c r="L20">
        <f t="shared" si="2"/>
        <v>127.2087689454319</v>
      </c>
    </row>
    <row r="21" spans="1:12">
      <c r="A21">
        <f t="shared" si="9"/>
        <v>5.8000000000000034</v>
      </c>
      <c r="B21">
        <f t="shared" si="3"/>
        <v>1.5848931924610999E-6</v>
      </c>
      <c r="C21">
        <f t="shared" si="4"/>
        <v>31622778.102870893</v>
      </c>
      <c r="D21">
        <f t="shared" si="5"/>
        <v>31622778.102870893</v>
      </c>
      <c r="E21">
        <f t="shared" si="6"/>
        <v>4.445974321059941E-7</v>
      </c>
      <c r="G21" s="1">
        <f t="shared" si="7"/>
        <v>5.8000000000000034</v>
      </c>
      <c r="J21">
        <f t="shared" si="1"/>
        <v>0.27236401183513742</v>
      </c>
      <c r="K21">
        <f t="shared" si="8"/>
        <v>51.619910596353861</v>
      </c>
      <c r="L21">
        <f t="shared" si="2"/>
        <v>51.619910596353861</v>
      </c>
    </row>
    <row r="22" spans="1:12">
      <c r="A22">
        <f t="shared" si="9"/>
        <v>6.0000000000000036</v>
      </c>
      <c r="B22">
        <f t="shared" si="3"/>
        <v>9.9999999999998979E-7</v>
      </c>
      <c r="C22">
        <f t="shared" si="4"/>
        <v>19952624.944016915</v>
      </c>
      <c r="D22">
        <f t="shared" si="5"/>
        <v>19952624.944016915</v>
      </c>
      <c r="E22">
        <f t="shared" si="6"/>
        <v>7.0463941361309328E-7</v>
      </c>
      <c r="G22" s="1">
        <f t="shared" si="7"/>
        <v>6.0000000000000036</v>
      </c>
      <c r="J22">
        <f t="shared" si="1"/>
        <v>0.64650008601533027</v>
      </c>
      <c r="K22">
        <f t="shared" si="8"/>
        <v>21.746951384412764</v>
      </c>
      <c r="L22">
        <f t="shared" si="2"/>
        <v>21.746951384412764</v>
      </c>
    </row>
    <row r="23" spans="1:12">
      <c r="A23">
        <f t="shared" si="9"/>
        <v>6.2000000000000037</v>
      </c>
      <c r="B23">
        <f t="shared" si="3"/>
        <v>6.3095734448018682E-7</v>
      </c>
      <c r="C23">
        <f t="shared" si="4"/>
        <v>12589256.376867009</v>
      </c>
      <c r="D23">
        <f t="shared" si="5"/>
        <v>12589256.376867009</v>
      </c>
      <c r="E23">
        <f t="shared" si="6"/>
        <v>1.1167781098197726E-6</v>
      </c>
      <c r="G23" s="1">
        <f t="shared" si="7"/>
        <v>6.2000000000000037</v>
      </c>
      <c r="J23">
        <f t="shared" si="1"/>
        <v>1.3780748513125092</v>
      </c>
      <c r="K23">
        <f t="shared" si="8"/>
        <v>10.202207759036867</v>
      </c>
      <c r="L23">
        <f t="shared" si="2"/>
        <v>10.202207759036867</v>
      </c>
    </row>
    <row r="24" spans="1:12">
      <c r="A24">
        <f t="shared" si="9"/>
        <v>6.4000000000000039</v>
      </c>
      <c r="B24">
        <f t="shared" si="3"/>
        <v>3.9810717055349327E-7</v>
      </c>
      <c r="C24">
        <f t="shared" si="4"/>
        <v>7943285.3425050844</v>
      </c>
      <c r="D24">
        <f t="shared" si="5"/>
        <v>7943285.3425050844</v>
      </c>
      <c r="E24">
        <f t="shared" si="6"/>
        <v>1.7699736739106145E-6</v>
      </c>
      <c r="G24" s="1">
        <f t="shared" si="7"/>
        <v>6.4000000000000039</v>
      </c>
      <c r="J24">
        <f t="shared" si="1"/>
        <v>2.2832829339903276</v>
      </c>
      <c r="K24">
        <f t="shared" si="8"/>
        <v>6.1575399751372286</v>
      </c>
      <c r="L24">
        <f t="shared" si="2"/>
        <v>6.1575399751372286</v>
      </c>
    </row>
    <row r="25" spans="1:12">
      <c r="A25">
        <f t="shared" si="9"/>
        <v>6.6000000000000041</v>
      </c>
      <c r="B25">
        <f t="shared" si="3"/>
        <v>2.511886431509551E-7</v>
      </c>
      <c r="C25">
        <f t="shared" si="4"/>
        <v>5011876.4985503471</v>
      </c>
      <c r="D25">
        <f t="shared" si="5"/>
        <v>5011876.4985503471</v>
      </c>
      <c r="E25">
        <f t="shared" si="6"/>
        <v>2.8052179547242737E-6</v>
      </c>
      <c r="G25" s="1">
        <f t="shared" si="7"/>
        <v>6.6000000000000041</v>
      </c>
      <c r="J25">
        <f t="shared" si="1"/>
        <v>2.5934106791362717</v>
      </c>
      <c r="K25">
        <f t="shared" si="8"/>
        <v>5.4212030719625579</v>
      </c>
      <c r="L25">
        <f t="shared" si="2"/>
        <v>5.4212030719625579</v>
      </c>
    </row>
    <row r="26" spans="1:12">
      <c r="A26">
        <f t="shared" si="9"/>
        <v>6.8000000000000043</v>
      </c>
      <c r="B26">
        <f t="shared" si="3"/>
        <v>1.5848931924610953E-7</v>
      </c>
      <c r="C26">
        <f t="shared" si="4"/>
        <v>3162283.672040693</v>
      </c>
      <c r="D26">
        <f t="shared" si="5"/>
        <v>3162283.672040693</v>
      </c>
      <c r="E26">
        <f t="shared" si="6"/>
        <v>4.4459660797986561E-6</v>
      </c>
      <c r="G26" s="1">
        <f t="shared" si="7"/>
        <v>6.8000000000000043</v>
      </c>
      <c r="J26">
        <f t="shared" si="1"/>
        <v>2.1586484492740232</v>
      </c>
      <c r="K26">
        <f t="shared" si="8"/>
        <v>6.5130595699000411</v>
      </c>
      <c r="L26">
        <f t="shared" si="2"/>
        <v>6.5130595699000411</v>
      </c>
    </row>
    <row r="27" spans="1:12">
      <c r="A27">
        <f t="shared" si="9"/>
        <v>7.0000000000000044</v>
      </c>
      <c r="B27">
        <f t="shared" si="3"/>
        <v>9.9999999999998857E-8</v>
      </c>
      <c r="C27">
        <f t="shared" si="4"/>
        <v>1995271.2582512125</v>
      </c>
      <c r="D27">
        <f t="shared" si="5"/>
        <v>1995271.2582512125</v>
      </c>
      <c r="E27">
        <f t="shared" si="6"/>
        <v>7.0463631861848455E-6</v>
      </c>
      <c r="G27" s="1">
        <f t="shared" si="7"/>
        <v>7.0000000000000044</v>
      </c>
      <c r="J27">
        <f t="shared" si="1"/>
        <v>1.5377556928499057</v>
      </c>
      <c r="K27">
        <f t="shared" si="8"/>
        <v>9.1428085787397855</v>
      </c>
      <c r="L27">
        <f t="shared" si="2"/>
        <v>9.1428085787397855</v>
      </c>
    </row>
    <row r="28" spans="1:12">
      <c r="A28">
        <f t="shared" si="9"/>
        <v>7.2000000000000046</v>
      </c>
      <c r="B28">
        <f t="shared" si="3"/>
        <v>6.3095734448018516E-8</v>
      </c>
      <c r="C28">
        <f t="shared" si="4"/>
        <v>1258939.0010482746</v>
      </c>
      <c r="D28">
        <f t="shared" si="5"/>
        <v>1258939.0010482746</v>
      </c>
      <c r="E28">
        <f t="shared" si="6"/>
        <v>1.1167662554649021E-5</v>
      </c>
      <c r="G28" s="1">
        <f t="shared" si="7"/>
        <v>7.2000000000000046</v>
      </c>
      <c r="J28">
        <f t="shared" si="1"/>
        <v>1.0285849694893501</v>
      </c>
      <c r="K28">
        <f t="shared" si="8"/>
        <v>13.668686941414254</v>
      </c>
      <c r="L28">
        <f t="shared" si="2"/>
        <v>13.668686941414254</v>
      </c>
    </row>
    <row r="29" spans="1:12">
      <c r="A29">
        <f t="shared" si="9"/>
        <v>7.4000000000000048</v>
      </c>
      <c r="B29">
        <f t="shared" si="3"/>
        <v>3.9810717055349286E-8</v>
      </c>
      <c r="C29">
        <f t="shared" si="4"/>
        <v>794349.18734742596</v>
      </c>
      <c r="D29">
        <f t="shared" si="5"/>
        <v>794349.18734742596</v>
      </c>
      <c r="E29">
        <f t="shared" si="6"/>
        <v>1.7699276545548818E-5</v>
      </c>
      <c r="G29" s="1">
        <f t="shared" si="7"/>
        <v>7.4000000000000048</v>
      </c>
      <c r="J29">
        <f t="shared" si="1"/>
        <v>0.66999814956320847</v>
      </c>
      <c r="K29">
        <f t="shared" si="8"/>
        <v>20.98424592629069</v>
      </c>
      <c r="L29">
        <f t="shared" si="2"/>
        <v>20.98424592629069</v>
      </c>
    </row>
    <row r="30" spans="1:12">
      <c r="A30">
        <f t="shared" si="9"/>
        <v>7.600000000000005</v>
      </c>
      <c r="B30">
        <f t="shared" si="3"/>
        <v>2.5118864315095483E-8</v>
      </c>
      <c r="C30">
        <f t="shared" si="4"/>
        <v>501219.85640386981</v>
      </c>
      <c r="D30">
        <f t="shared" si="5"/>
        <v>501219.85640386981</v>
      </c>
      <c r="E30">
        <f t="shared" si="6"/>
        <v>2.8050377017117532E-5</v>
      </c>
      <c r="G30" s="1">
        <f t="shared" si="7"/>
        <v>7.600000000000005</v>
      </c>
      <c r="J30">
        <f t="shared" si="1"/>
        <v>0.43080276785358879</v>
      </c>
      <c r="K30">
        <f t="shared" si="8"/>
        <v>32.635365855802121</v>
      </c>
      <c r="L30">
        <f t="shared" si="2"/>
        <v>32.635365855802121</v>
      </c>
    </row>
    <row r="31" spans="1:12">
      <c r="A31">
        <f t="shared" si="9"/>
        <v>7.8000000000000052</v>
      </c>
      <c r="B31">
        <f t="shared" si="3"/>
        <v>1.5848931924610908E-8</v>
      </c>
      <c r="C31">
        <f t="shared" si="4"/>
        <v>316278.88474019751</v>
      </c>
      <c r="D31">
        <f t="shared" si="5"/>
        <v>316278.88474019751</v>
      </c>
      <c r="E31">
        <f t="shared" si="6"/>
        <v>4.4452559493950865E-5</v>
      </c>
      <c r="G31" s="1">
        <f t="shared" si="7"/>
        <v>7.8000000000000052</v>
      </c>
      <c r="J31">
        <f t="shared" si="1"/>
        <v>0.27500740851484468</v>
      </c>
      <c r="K31">
        <f t="shared" si="8"/>
        <v>51.123735235064196</v>
      </c>
      <c r="L31">
        <f t="shared" si="2"/>
        <v>51.123735235064196</v>
      </c>
    </row>
    <row r="32" spans="1:12">
      <c r="A32">
        <f t="shared" si="9"/>
        <v>8.0000000000000053</v>
      </c>
      <c r="B32">
        <f t="shared" si="3"/>
        <v>9.9999999999998761E-9</v>
      </c>
      <c r="C32">
        <f t="shared" si="4"/>
        <v>199606.66432035877</v>
      </c>
      <c r="D32">
        <f t="shared" si="5"/>
        <v>199606.66432035877</v>
      </c>
      <c r="E32">
        <f t="shared" si="6"/>
        <v>7.0435553785065072E-5</v>
      </c>
      <c r="G32" s="1">
        <f t="shared" si="7"/>
        <v>8.0000000000000053</v>
      </c>
      <c r="J32">
        <f t="shared" si="1"/>
        <v>0.17479253589118932</v>
      </c>
      <c r="K32">
        <f t="shared" si="8"/>
        <v>80.434818734744056</v>
      </c>
      <c r="L32">
        <f t="shared" si="2"/>
        <v>80.434818734744056</v>
      </c>
    </row>
    <row r="33" spans="1:12">
      <c r="A33">
        <f t="shared" si="9"/>
        <v>8.2000000000000046</v>
      </c>
      <c r="B33">
        <f t="shared" si="3"/>
        <v>6.3095734448018444E-9</v>
      </c>
      <c r="C33">
        <f t="shared" si="4"/>
        <v>126019.43372059493</v>
      </c>
      <c r="D33">
        <f t="shared" si="5"/>
        <v>126019.43372059493</v>
      </c>
      <c r="E33">
        <f t="shared" si="6"/>
        <v>1.1156537944588763E-4</v>
      </c>
      <c r="G33" s="1">
        <f t="shared" si="7"/>
        <v>8.2000000000000046</v>
      </c>
      <c r="J33">
        <f t="shared" si="1"/>
        <v>0.11079703976846061</v>
      </c>
      <c r="K33">
        <f t="shared" si="8"/>
        <v>126.89333550765313</v>
      </c>
      <c r="L33">
        <f t="shared" si="2"/>
        <v>126.89333550765313</v>
      </c>
    </row>
    <row r="34" spans="1:12">
      <c r="A34">
        <f t="shared" si="9"/>
        <v>8.4000000000000039</v>
      </c>
      <c r="B34">
        <f t="shared" si="3"/>
        <v>3.9810717055349243E-9</v>
      </c>
      <c r="C34">
        <f t="shared" si="4"/>
        <v>79633.349703924425</v>
      </c>
      <c r="D34">
        <f t="shared" si="5"/>
        <v>79633.349703924425</v>
      </c>
      <c r="E34">
        <f t="shared" si="6"/>
        <v>1.7655173357477381E-4</v>
      </c>
      <c r="G34" s="1">
        <f t="shared" si="7"/>
        <v>8.4000000000000039</v>
      </c>
      <c r="J34">
        <f t="shared" si="1"/>
        <v>7.0112441969025857E-2</v>
      </c>
      <c r="K34">
        <f t="shared" si="8"/>
        <v>200.5265477246563</v>
      </c>
      <c r="L34">
        <f t="shared" si="2"/>
        <v>200.5265477246563</v>
      </c>
    </row>
    <row r="35" spans="1:12">
      <c r="A35">
        <f t="shared" si="9"/>
        <v>8.6000000000000032</v>
      </c>
      <c r="B35">
        <f t="shared" si="3"/>
        <v>2.5118864315095547E-9</v>
      </c>
      <c r="C35">
        <f t="shared" si="4"/>
        <v>50435.951128743778</v>
      </c>
      <c r="D35">
        <f t="shared" si="5"/>
        <v>50435.951128743778</v>
      </c>
      <c r="E35">
        <f t="shared" si="6"/>
        <v>2.7875762478843212E-4</v>
      </c>
      <c r="G35" s="1">
        <f t="shared" si="7"/>
        <v>8.6000000000000032</v>
      </c>
      <c r="J35">
        <f t="shared" si="1"/>
        <v>4.4319576869395215E-2</v>
      </c>
      <c r="K35">
        <f t="shared" si="8"/>
        <v>317.22789190938215</v>
      </c>
      <c r="L35">
        <f t="shared" si="2"/>
        <v>317.22789190938215</v>
      </c>
    </row>
    <row r="36" spans="1:12">
      <c r="A36">
        <f t="shared" si="9"/>
        <v>8.8000000000000025</v>
      </c>
      <c r="B36">
        <f t="shared" si="3"/>
        <v>1.5848931924611004E-9</v>
      </c>
      <c r="C36">
        <f t="shared" si="4"/>
        <v>32124.963835310944</v>
      </c>
      <c r="D36">
        <f t="shared" si="5"/>
        <v>32124.963835310944</v>
      </c>
      <c r="E36">
        <f t="shared" si="6"/>
        <v>4.3764737020934218E-4</v>
      </c>
      <c r="G36" s="1">
        <f t="shared" si="7"/>
        <v>8.8000000000000025</v>
      </c>
      <c r="J36">
        <f t="shared" si="1"/>
        <v>2.7996340002319015E-2</v>
      </c>
      <c r="K36">
        <f t="shared" si="8"/>
        <v>502.18728374599959</v>
      </c>
      <c r="L36">
        <f t="shared" si="2"/>
        <v>502.18728374599959</v>
      </c>
    </row>
    <row r="37" spans="1:12">
      <c r="A37">
        <f t="shared" si="9"/>
        <v>9.0000000000000018</v>
      </c>
      <c r="B37">
        <f t="shared" si="3"/>
        <v>9.9999999999999365E-10</v>
      </c>
      <c r="C37">
        <f t="shared" si="4"/>
        <v>20747.951384413042</v>
      </c>
      <c r="D37">
        <f t="shared" si="5"/>
        <v>20747.951384413042</v>
      </c>
      <c r="E37">
        <f t="shared" si="6"/>
        <v>6.7762863330961091E-4</v>
      </c>
      <c r="G37" s="1">
        <f t="shared" si="7"/>
        <v>9.0000000000000018</v>
      </c>
      <c r="J37">
        <f t="shared" si="1"/>
        <v>1.7677488330029835E-2</v>
      </c>
      <c r="K37">
        <f t="shared" si="8"/>
        <v>795.3282546769093</v>
      </c>
      <c r="L37">
        <f t="shared" si="2"/>
        <v>795.3282546769093</v>
      </c>
    </row>
    <row r="38" spans="1:12">
      <c r="A38">
        <f t="shared" si="9"/>
        <v>9.2000000000000011</v>
      </c>
      <c r="B38">
        <f t="shared" si="3"/>
        <v>6.3095734448019042E-10</v>
      </c>
      <c r="C38">
        <f t="shared" si="4"/>
        <v>13849.179529735842</v>
      </c>
      <c r="D38">
        <f t="shared" si="5"/>
        <v>13849.179529735842</v>
      </c>
      <c r="E38">
        <f t="shared" si="6"/>
        <v>1.0151797014694506E-3</v>
      </c>
      <c r="G38" s="1">
        <f t="shared" si="7"/>
        <v>9.2000000000000011</v>
      </c>
      <c r="J38">
        <f t="shared" si="1"/>
        <v>1.1158919187076788E-2</v>
      </c>
      <c r="K38">
        <f t="shared" si="8"/>
        <v>1259.9254197374546</v>
      </c>
      <c r="L38">
        <f t="shared" si="2"/>
        <v>1259.9254197374546</v>
      </c>
    </row>
    <row r="39" spans="1:12">
      <c r="A39">
        <f t="shared" si="9"/>
        <v>9.4</v>
      </c>
      <c r="B39">
        <f t="shared" si="3"/>
        <v>3.9810717055349621E-10</v>
      </c>
      <c r="C39">
        <f t="shared" si="4"/>
        <v>9939.5446622117124</v>
      </c>
      <c r="D39">
        <f t="shared" si="5"/>
        <v>9939.5446622117124</v>
      </c>
      <c r="E39">
        <f t="shared" si="6"/>
        <v>1.4144919529407909E-3</v>
      </c>
      <c r="G39" s="1">
        <f t="shared" si="7"/>
        <v>9.4</v>
      </c>
      <c r="J39">
        <f t="shared" si="1"/>
        <v>7.0428649646385334E-3</v>
      </c>
      <c r="K39">
        <f t="shared" si="8"/>
        <v>1996.2623181311615</v>
      </c>
      <c r="L39">
        <f t="shared" si="2"/>
        <v>1996.2623181311615</v>
      </c>
    </row>
    <row r="40" spans="1:12">
      <c r="A40">
        <f t="shared" si="9"/>
        <v>9.6</v>
      </c>
      <c r="B40">
        <f t="shared" si="3"/>
        <v>2.5118864315095784E-10</v>
      </c>
      <c r="C40">
        <f t="shared" si="4"/>
        <v>8175.1499964411214</v>
      </c>
      <c r="D40">
        <f t="shared" si="5"/>
        <v>8175.1499964411214</v>
      </c>
      <c r="E40">
        <f t="shared" si="6"/>
        <v>1.7197734532962115E-3</v>
      </c>
      <c r="G40" s="1">
        <f t="shared" si="7"/>
        <v>9.6</v>
      </c>
      <c r="J40">
        <f t="shared" si="1"/>
        <v>4.4445690342119074E-3</v>
      </c>
      <c r="K40">
        <f t="shared" si="8"/>
        <v>3163.2776614273052</v>
      </c>
      <c r="L40">
        <f t="shared" si="2"/>
        <v>3163.2776614273052</v>
      </c>
    </row>
    <row r="41" spans="1:12">
      <c r="A41">
        <f t="shared" si="9"/>
        <v>9.7999999999999989</v>
      </c>
      <c r="B41">
        <f t="shared" si="3"/>
        <v>1.5848931924611155E-10</v>
      </c>
      <c r="C41">
        <f t="shared" si="4"/>
        <v>8175.1499964411114</v>
      </c>
      <c r="D41">
        <f t="shared" si="5"/>
        <v>8175.1499964411114</v>
      </c>
      <c r="E41">
        <f t="shared" si="6"/>
        <v>1.7197734532962137E-3</v>
      </c>
      <c r="G41" s="1">
        <f t="shared" si="7"/>
        <v>9.7999999999999989</v>
      </c>
      <c r="J41">
        <f t="shared" si="1"/>
        <v>2.804660680754972E-3</v>
      </c>
      <c r="K41">
        <f t="shared" si="8"/>
        <v>5012.8723367739012</v>
      </c>
      <c r="L41">
        <f t="shared" si="2"/>
        <v>5012.8723367739012</v>
      </c>
    </row>
    <row r="42" spans="1:12">
      <c r="A42">
        <f t="shared" si="9"/>
        <v>9.9999999999999982</v>
      </c>
      <c r="B42">
        <f t="shared" si="3"/>
        <v>1.0000000000000033E-10</v>
      </c>
      <c r="C42">
        <f t="shared" si="4"/>
        <v>9939.5446622116797</v>
      </c>
      <c r="D42">
        <f t="shared" si="5"/>
        <v>9939.5446622116797</v>
      </c>
      <c r="E42">
        <f t="shared" si="6"/>
        <v>1.4144919529407956E-3</v>
      </c>
      <c r="G42" s="1">
        <f t="shared" si="7"/>
        <v>9.9999999999999982</v>
      </c>
      <c r="J42">
        <f t="shared" si="1"/>
        <v>1.7697515427709505E-3</v>
      </c>
      <c r="K42">
        <f t="shared" si="8"/>
        <v>7944.2823474423112</v>
      </c>
      <c r="L42">
        <f t="shared" si="2"/>
        <v>7944.2823474423112</v>
      </c>
    </row>
    <row r="44" spans="1:12">
      <c r="A44">
        <v>5.5060000000000002</v>
      </c>
      <c r="E44">
        <v>4.5999999999999999E-2</v>
      </c>
      <c r="G44" s="2">
        <f t="shared" ref="G44:G53" si="10">A44</f>
        <v>5.5060000000000002</v>
      </c>
      <c r="I44" s="2">
        <f t="shared" ref="I44:I53" si="11">E44</f>
        <v>4.5999999999999999E-2</v>
      </c>
    </row>
    <row r="45" spans="1:12">
      <c r="A45">
        <v>5.8029999999999999</v>
      </c>
      <c r="E45">
        <v>0.4</v>
      </c>
      <c r="G45" s="2">
        <f t="shared" si="10"/>
        <v>5.8029999999999999</v>
      </c>
      <c r="I45" s="2">
        <f t="shared" si="11"/>
        <v>0.4</v>
      </c>
    </row>
    <row r="46" spans="1:12">
      <c r="A46">
        <v>6.0010000000000003</v>
      </c>
      <c r="E46">
        <v>0.94499999999999995</v>
      </c>
      <c r="G46" s="2">
        <f t="shared" si="10"/>
        <v>6.0010000000000003</v>
      </c>
      <c r="I46" s="2">
        <f t="shared" si="11"/>
        <v>0.94499999999999995</v>
      </c>
    </row>
    <row r="47" spans="1:12">
      <c r="A47">
        <v>6.306</v>
      </c>
      <c r="E47">
        <v>1.0720000000000001</v>
      </c>
      <c r="G47" s="2">
        <f t="shared" si="10"/>
        <v>6.306</v>
      </c>
      <c r="I47" s="2">
        <f t="shared" si="11"/>
        <v>1.0720000000000001</v>
      </c>
    </row>
    <row r="48" spans="1:12">
      <c r="A48">
        <v>6.5090000000000003</v>
      </c>
      <c r="E48">
        <v>2.5720000000000001</v>
      </c>
      <c r="G48" s="2">
        <f t="shared" si="10"/>
        <v>6.5090000000000003</v>
      </c>
      <c r="I48" s="2">
        <f t="shared" si="11"/>
        <v>2.5720000000000001</v>
      </c>
    </row>
    <row r="49" spans="1:12">
      <c r="A49">
        <v>6.8120000000000003</v>
      </c>
      <c r="E49">
        <v>1.8360000000000001</v>
      </c>
      <c r="G49" s="2">
        <f t="shared" si="10"/>
        <v>6.8120000000000003</v>
      </c>
      <c r="I49" s="2">
        <f t="shared" si="11"/>
        <v>1.8360000000000001</v>
      </c>
    </row>
    <row r="50" spans="1:12">
      <c r="A50">
        <v>7.0090000000000003</v>
      </c>
      <c r="E50">
        <v>1.333</v>
      </c>
      <c r="G50" s="2">
        <f t="shared" si="10"/>
        <v>7.0090000000000003</v>
      </c>
      <c r="I50" s="2">
        <f t="shared" si="11"/>
        <v>1.333</v>
      </c>
    </row>
    <row r="51" spans="1:12">
      <c r="A51">
        <v>7.3029999999999999</v>
      </c>
      <c r="E51">
        <v>0.71699999999999997</v>
      </c>
      <c r="G51" s="2">
        <f t="shared" si="10"/>
        <v>7.3029999999999999</v>
      </c>
      <c r="I51" s="2">
        <f t="shared" si="11"/>
        <v>0.71699999999999997</v>
      </c>
    </row>
    <row r="52" spans="1:12">
      <c r="A52">
        <v>7.5030000000000001</v>
      </c>
      <c r="E52">
        <v>0.5</v>
      </c>
      <c r="G52" s="2">
        <f t="shared" si="10"/>
        <v>7.5030000000000001</v>
      </c>
      <c r="I52" s="2">
        <f t="shared" si="11"/>
        <v>0.5</v>
      </c>
    </row>
    <row r="53" spans="1:12">
      <c r="A53">
        <v>7.9969999999999999</v>
      </c>
      <c r="E53">
        <v>0.14599999999999999</v>
      </c>
      <c r="G53" s="2">
        <f t="shared" si="10"/>
        <v>7.9969999999999999</v>
      </c>
      <c r="I53" s="2">
        <f t="shared" si="11"/>
        <v>0.14599999999999999</v>
      </c>
    </row>
    <row r="55" spans="1:12">
      <c r="G55" s="3" t="s">
        <v>2</v>
      </c>
      <c r="H55" s="3" t="s">
        <v>3</v>
      </c>
      <c r="I55" s="3" t="s">
        <v>4</v>
      </c>
      <c r="J55" s="3" t="s">
        <v>5</v>
      </c>
      <c r="K55" s="3" t="s">
        <v>6</v>
      </c>
      <c r="L55" s="3" t="s">
        <v>7</v>
      </c>
    </row>
    <row r="56" spans="1:12">
      <c r="G56" s="4">
        <f>10^(-pK1E)</f>
        <v>5.0118723362727011E-14</v>
      </c>
      <c r="H56" s="4">
        <f>10^(-pK2E)</f>
        <v>7.9432823472428114E-7</v>
      </c>
      <c r="I56" s="4">
        <f>K1E</f>
        <v>5.0118723362727011E-14</v>
      </c>
      <c r="J56" s="4">
        <f>K2E</f>
        <v>7.9432823472428114E-7</v>
      </c>
      <c r="K56" s="4">
        <v>0.01</v>
      </c>
      <c r="L56" s="4">
        <v>14.2</v>
      </c>
    </row>
    <row r="58" spans="1:12">
      <c r="G58" s="3" t="s">
        <v>11</v>
      </c>
      <c r="H58" s="3" t="s">
        <v>12</v>
      </c>
      <c r="J58" s="5" t="s">
        <v>14</v>
      </c>
    </row>
    <row r="59" spans="1:12">
      <c r="G59" s="3">
        <v>13.3</v>
      </c>
      <c r="H59" s="3">
        <v>6.1</v>
      </c>
      <c r="J59" s="5">
        <v>2</v>
      </c>
    </row>
  </sheetData>
  <sheetCalcPr fullCalcOnLoad="1"/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Stavanger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Ruoff</dc:creator>
  <cp:lastModifiedBy>Peter Ruoff</cp:lastModifiedBy>
  <dcterms:created xsi:type="dcterms:W3CDTF">2016-05-29T12:54:33Z</dcterms:created>
  <dcterms:modified xsi:type="dcterms:W3CDTF">2016-06-02T07:45:39Z</dcterms:modified>
</cp:coreProperties>
</file>