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405"/>
  <workbookPr date1904="1" showInkAnnotation="0" autoCompressPictures="0"/>
  <bookViews>
    <workbookView xWindow="41040" yWindow="-440" windowWidth="25600" windowHeight="16060" tabRatio="500"/>
  </bookViews>
  <sheets>
    <sheet name="Sheet1" sheetId="1" r:id="rId1"/>
  </sheets>
  <definedNames>
    <definedName name="K1E">Sheet1!$K$39</definedName>
    <definedName name="K1ES">Sheet1!$M$39</definedName>
    <definedName name="K2E">Sheet1!$L$39</definedName>
    <definedName name="K2ES">Sheet1!$N$39</definedName>
    <definedName name="KM">Sheet1!$O$39</definedName>
    <definedName name="pK1E">Sheet1!$K$42</definedName>
    <definedName name="pK2E">Sheet1!$L$42</definedName>
    <definedName name="Vmax">Sheet1!$P$39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5" i="1" l="1"/>
  <c r="I46" i="1"/>
  <c r="I47" i="1"/>
  <c r="I48" i="1"/>
  <c r="I49" i="1"/>
  <c r="I50" i="1"/>
  <c r="I51" i="1"/>
  <c r="G45" i="1"/>
  <c r="G46" i="1"/>
  <c r="G47" i="1"/>
  <c r="G48" i="1"/>
  <c r="G49" i="1"/>
  <c r="G50" i="1"/>
  <c r="G51" i="1"/>
  <c r="A3" i="1"/>
  <c r="G3" i="1"/>
  <c r="B3" i="1"/>
  <c r="K39" i="1"/>
  <c r="L39" i="1"/>
  <c r="C3" i="1"/>
  <c r="M39" i="1"/>
  <c r="N39" i="1"/>
  <c r="D3" i="1"/>
  <c r="E3" i="1"/>
  <c r="H3" i="1"/>
  <c r="A4" i="1"/>
  <c r="G4" i="1"/>
  <c r="B4" i="1"/>
  <c r="C4" i="1"/>
  <c r="D4" i="1"/>
  <c r="E4" i="1"/>
  <c r="H4" i="1"/>
  <c r="A5" i="1"/>
  <c r="G5" i="1"/>
  <c r="B5" i="1"/>
  <c r="C5" i="1"/>
  <c r="D5" i="1"/>
  <c r="E5" i="1"/>
  <c r="H5" i="1"/>
  <c r="A6" i="1"/>
  <c r="G6" i="1"/>
  <c r="B6" i="1"/>
  <c r="C6" i="1"/>
  <c r="D6" i="1"/>
  <c r="E6" i="1"/>
  <c r="H6" i="1"/>
  <c r="A7" i="1"/>
  <c r="G7" i="1"/>
  <c r="B7" i="1"/>
  <c r="C7" i="1"/>
  <c r="D7" i="1"/>
  <c r="E7" i="1"/>
  <c r="H7" i="1"/>
  <c r="A8" i="1"/>
  <c r="G8" i="1"/>
  <c r="B8" i="1"/>
  <c r="C8" i="1"/>
  <c r="D8" i="1"/>
  <c r="E8" i="1"/>
  <c r="H8" i="1"/>
  <c r="A9" i="1"/>
  <c r="G9" i="1"/>
  <c r="B9" i="1"/>
  <c r="C9" i="1"/>
  <c r="D9" i="1"/>
  <c r="E9" i="1"/>
  <c r="H9" i="1"/>
  <c r="A10" i="1"/>
  <c r="G10" i="1"/>
  <c r="B10" i="1"/>
  <c r="C10" i="1"/>
  <c r="D10" i="1"/>
  <c r="E10" i="1"/>
  <c r="H10" i="1"/>
  <c r="A11" i="1"/>
  <c r="G11" i="1"/>
  <c r="B11" i="1"/>
  <c r="C11" i="1"/>
  <c r="D11" i="1"/>
  <c r="E11" i="1"/>
  <c r="H11" i="1"/>
  <c r="A12" i="1"/>
  <c r="G12" i="1"/>
  <c r="B12" i="1"/>
  <c r="C12" i="1"/>
  <c r="D12" i="1"/>
  <c r="E12" i="1"/>
  <c r="H12" i="1"/>
  <c r="A13" i="1"/>
  <c r="G13" i="1"/>
  <c r="B13" i="1"/>
  <c r="C13" i="1"/>
  <c r="D13" i="1"/>
  <c r="E13" i="1"/>
  <c r="H13" i="1"/>
  <c r="A14" i="1"/>
  <c r="G14" i="1"/>
  <c r="B14" i="1"/>
  <c r="C14" i="1"/>
  <c r="D14" i="1"/>
  <c r="E14" i="1"/>
  <c r="H14" i="1"/>
  <c r="A15" i="1"/>
  <c r="G15" i="1"/>
  <c r="B15" i="1"/>
  <c r="C15" i="1"/>
  <c r="D15" i="1"/>
  <c r="E15" i="1"/>
  <c r="H15" i="1"/>
  <c r="A16" i="1"/>
  <c r="G16" i="1"/>
  <c r="B16" i="1"/>
  <c r="C16" i="1"/>
  <c r="D16" i="1"/>
  <c r="E16" i="1"/>
  <c r="H16" i="1"/>
  <c r="A17" i="1"/>
  <c r="G17" i="1"/>
  <c r="B17" i="1"/>
  <c r="C17" i="1"/>
  <c r="D17" i="1"/>
  <c r="E17" i="1"/>
  <c r="H17" i="1"/>
  <c r="A18" i="1"/>
  <c r="G18" i="1"/>
  <c r="B18" i="1"/>
  <c r="C18" i="1"/>
  <c r="D18" i="1"/>
  <c r="E18" i="1"/>
  <c r="H18" i="1"/>
  <c r="A19" i="1"/>
  <c r="G19" i="1"/>
  <c r="B19" i="1"/>
  <c r="C19" i="1"/>
  <c r="D19" i="1"/>
  <c r="E19" i="1"/>
  <c r="H19" i="1"/>
  <c r="A20" i="1"/>
  <c r="G20" i="1"/>
  <c r="B20" i="1"/>
  <c r="C20" i="1"/>
  <c r="D20" i="1"/>
  <c r="E20" i="1"/>
  <c r="H20" i="1"/>
  <c r="A21" i="1"/>
  <c r="G21" i="1"/>
  <c r="B21" i="1"/>
  <c r="C21" i="1"/>
  <c r="D21" i="1"/>
  <c r="E21" i="1"/>
  <c r="H21" i="1"/>
  <c r="A22" i="1"/>
  <c r="G22" i="1"/>
  <c r="B22" i="1"/>
  <c r="C22" i="1"/>
  <c r="D22" i="1"/>
  <c r="E22" i="1"/>
  <c r="H22" i="1"/>
  <c r="A23" i="1"/>
  <c r="G23" i="1"/>
  <c r="B23" i="1"/>
  <c r="C23" i="1"/>
  <c r="D23" i="1"/>
  <c r="E23" i="1"/>
  <c r="H23" i="1"/>
  <c r="A24" i="1"/>
  <c r="G24" i="1"/>
  <c r="B24" i="1"/>
  <c r="C24" i="1"/>
  <c r="D24" i="1"/>
  <c r="E24" i="1"/>
  <c r="H24" i="1"/>
  <c r="A25" i="1"/>
  <c r="G25" i="1"/>
  <c r="B25" i="1"/>
  <c r="C25" i="1"/>
  <c r="D25" i="1"/>
  <c r="E25" i="1"/>
  <c r="H25" i="1"/>
  <c r="A26" i="1"/>
  <c r="G26" i="1"/>
  <c r="B26" i="1"/>
  <c r="C26" i="1"/>
  <c r="D26" i="1"/>
  <c r="E26" i="1"/>
  <c r="H26" i="1"/>
  <c r="A27" i="1"/>
  <c r="G27" i="1"/>
  <c r="B27" i="1"/>
  <c r="C27" i="1"/>
  <c r="D27" i="1"/>
  <c r="E27" i="1"/>
  <c r="H27" i="1"/>
  <c r="A28" i="1"/>
  <c r="G28" i="1"/>
  <c r="B28" i="1"/>
  <c r="C28" i="1"/>
  <c r="D28" i="1"/>
  <c r="E28" i="1"/>
  <c r="H28" i="1"/>
  <c r="A29" i="1"/>
  <c r="G29" i="1"/>
  <c r="B29" i="1"/>
  <c r="C29" i="1"/>
  <c r="D29" i="1"/>
  <c r="E29" i="1"/>
  <c r="H29" i="1"/>
  <c r="A30" i="1"/>
  <c r="G30" i="1"/>
  <c r="B30" i="1"/>
  <c r="C30" i="1"/>
  <c r="D30" i="1"/>
  <c r="E30" i="1"/>
  <c r="H30" i="1"/>
  <c r="A31" i="1"/>
  <c r="G31" i="1"/>
  <c r="B31" i="1"/>
  <c r="C31" i="1"/>
  <c r="D31" i="1"/>
  <c r="E31" i="1"/>
  <c r="H31" i="1"/>
  <c r="A32" i="1"/>
  <c r="G32" i="1"/>
  <c r="B32" i="1"/>
  <c r="C32" i="1"/>
  <c r="D32" i="1"/>
  <c r="E32" i="1"/>
  <c r="H32" i="1"/>
  <c r="A33" i="1"/>
  <c r="G33" i="1"/>
  <c r="B33" i="1"/>
  <c r="C33" i="1"/>
  <c r="D33" i="1"/>
  <c r="E33" i="1"/>
  <c r="H33" i="1"/>
  <c r="A34" i="1"/>
  <c r="G34" i="1"/>
  <c r="B34" i="1"/>
  <c r="C34" i="1"/>
  <c r="D34" i="1"/>
  <c r="E34" i="1"/>
  <c r="H34" i="1"/>
  <c r="A35" i="1"/>
  <c r="G35" i="1"/>
  <c r="B35" i="1"/>
  <c r="C35" i="1"/>
  <c r="D35" i="1"/>
  <c r="E35" i="1"/>
  <c r="H35" i="1"/>
  <c r="A36" i="1"/>
  <c r="G36" i="1"/>
  <c r="B36" i="1"/>
  <c r="C36" i="1"/>
  <c r="D36" i="1"/>
  <c r="E36" i="1"/>
  <c r="H36" i="1"/>
  <c r="A37" i="1"/>
  <c r="G37" i="1"/>
  <c r="B37" i="1"/>
  <c r="C37" i="1"/>
  <c r="D37" i="1"/>
  <c r="E37" i="1"/>
  <c r="H37" i="1"/>
  <c r="A38" i="1"/>
  <c r="G38" i="1"/>
  <c r="B38" i="1"/>
  <c r="C38" i="1"/>
  <c r="D38" i="1"/>
  <c r="E38" i="1"/>
  <c r="H38" i="1"/>
  <c r="A39" i="1"/>
  <c r="G39" i="1"/>
  <c r="B39" i="1"/>
  <c r="C39" i="1"/>
  <c r="D39" i="1"/>
  <c r="E39" i="1"/>
  <c r="H39" i="1"/>
  <c r="A40" i="1"/>
  <c r="G40" i="1"/>
  <c r="B40" i="1"/>
  <c r="C40" i="1"/>
  <c r="D40" i="1"/>
  <c r="E40" i="1"/>
  <c r="H40" i="1"/>
  <c r="A41" i="1"/>
  <c r="G41" i="1"/>
  <c r="B41" i="1"/>
  <c r="C41" i="1"/>
  <c r="D41" i="1"/>
  <c r="E41" i="1"/>
  <c r="H41" i="1"/>
  <c r="A42" i="1"/>
  <c r="G42" i="1"/>
  <c r="B42" i="1"/>
  <c r="C42" i="1"/>
  <c r="D42" i="1"/>
  <c r="E42" i="1"/>
  <c r="H42" i="1"/>
  <c r="B2" i="1"/>
  <c r="C2" i="1"/>
  <c r="D2" i="1"/>
  <c r="E2" i="1"/>
  <c r="H2" i="1"/>
  <c r="I44" i="1"/>
  <c r="H1" i="1"/>
  <c r="G2" i="1"/>
  <c r="G44" i="1"/>
  <c r="G1" i="1"/>
</calcChain>
</file>

<file path=xl/sharedStrings.xml><?xml version="1.0" encoding="utf-8"?>
<sst xmlns="http://schemas.openxmlformats.org/spreadsheetml/2006/main" count="14" uniqueCount="14">
  <si>
    <t>pCa</t>
    <phoneticPr fontId="1" type="noConversion"/>
  </si>
  <si>
    <t>Ca</t>
    <phoneticPr fontId="1" type="noConversion"/>
  </si>
  <si>
    <t>K1E</t>
    <phoneticPr fontId="1" type="noConversion"/>
  </si>
  <si>
    <t>K2E</t>
    <phoneticPr fontId="1" type="noConversion"/>
  </si>
  <si>
    <t>K1ES</t>
    <phoneticPr fontId="1" type="noConversion"/>
  </si>
  <si>
    <t>K2ES</t>
    <phoneticPr fontId="1" type="noConversion"/>
  </si>
  <si>
    <t>KM</t>
    <phoneticPr fontId="1" type="noConversion"/>
  </si>
  <si>
    <t>Vmax</t>
    <phoneticPr fontId="1" type="noConversion"/>
  </si>
  <si>
    <t>fE</t>
    <phoneticPr fontId="1" type="noConversion"/>
  </si>
  <si>
    <t>fES</t>
    <phoneticPr fontId="1" type="noConversion"/>
  </si>
  <si>
    <t>v(theor)</t>
    <phoneticPr fontId="1" type="noConversion"/>
  </si>
  <si>
    <t>pK1E</t>
    <phoneticPr fontId="1" type="noConversion"/>
  </si>
  <si>
    <t>pK2E</t>
    <phoneticPr fontId="1" type="noConversion"/>
  </si>
  <si>
    <t>exp .002 uM IP3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</si>
</sst>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Verdana"/>
    </font>
    <font>
      <sz val="8"/>
      <name val="Verdana"/>
    </font>
    <font>
      <i/>
      <sz val="12"/>
      <color rgb="FF7F7F7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11" fontId="0" fillId="4" borderId="0" xfId="0" applyNumberFormat="1" applyFill="1"/>
    <xf numFmtId="0" fontId="0" fillId="3" borderId="0" xfId="0" quotePrefix="1" applyFill="1"/>
    <xf numFmtId="0" fontId="2" fillId="5" borderId="0" xfId="1" applyFill="1"/>
  </cellXfs>
  <cellStyles count="2">
    <cellStyle name="Forklarende tekst" xfId="1" builtinId="53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nb-N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Channel open probability vs. cytosolic pCa (IP3=0.02uM)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6321898204935"/>
          <c:y val="0.0881443298969072"/>
          <c:w val="0.722520297803242"/>
          <c:h val="0.7916131585355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Sheet1!$H$1</c:f>
              <c:strCache>
                <c:ptCount val="1"/>
                <c:pt idx="0">
                  <c:v>v(theor)</c:v>
                </c:pt>
              </c:strCache>
            </c:strRef>
          </c:tx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6.006</c:v>
                </c:pt>
                <c:pt idx="43">
                  <c:v>6.302</c:v>
                </c:pt>
                <c:pt idx="44">
                  <c:v>6.503</c:v>
                </c:pt>
                <c:pt idx="45">
                  <c:v>6.804</c:v>
                </c:pt>
                <c:pt idx="46">
                  <c:v>6.997</c:v>
                </c:pt>
                <c:pt idx="47">
                  <c:v>7.298</c:v>
                </c:pt>
                <c:pt idx="48">
                  <c:v>7.496</c:v>
                </c:pt>
                <c:pt idx="49">
                  <c:v>7.999</c:v>
                </c:pt>
              </c:numCache>
            </c:numRef>
          </c:xVal>
          <c:yVal>
            <c:numRef>
              <c:f>Sheet1!$H$2:$H$53</c:f>
              <c:numCache>
                <c:formatCode>General</c:formatCode>
                <c:ptCount val="52"/>
                <c:pt idx="0">
                  <c:v>7.04256549410823E-6</c:v>
                </c:pt>
                <c:pt idx="1">
                  <c:v>1.11615980136279E-5</c:v>
                </c:pt>
                <c:pt idx="2">
                  <c:v>1.7689649090212E-5</c:v>
                </c:pt>
                <c:pt idx="3">
                  <c:v>2.80354719073674E-5</c:v>
                </c:pt>
                <c:pt idx="4">
                  <c:v>4.44313885846483E-5</c:v>
                </c:pt>
                <c:pt idx="5">
                  <c:v>7.04143834567487E-5</c:v>
                </c:pt>
                <c:pt idx="6">
                  <c:v>0.00011158766744922</c:v>
                </c:pt>
                <c:pt idx="7">
                  <c:v>0.000176825372657133</c:v>
                </c:pt>
                <c:pt idx="8">
                  <c:v>0.000280176078178821</c:v>
                </c:pt>
                <c:pt idx="9">
                  <c:v>0.00044386516058348</c:v>
                </c:pt>
                <c:pt idx="10">
                  <c:v>0.000703016690043951</c:v>
                </c:pt>
                <c:pt idx="11">
                  <c:v>0.00111304543042976</c:v>
                </c:pt>
                <c:pt idx="12">
                  <c:v>0.00176114205730253</c:v>
                </c:pt>
                <c:pt idx="13">
                  <c:v>0.00278389766914186</c:v>
                </c:pt>
                <c:pt idx="14">
                  <c:v>0.0043937852170164</c:v>
                </c:pt>
                <c:pt idx="15">
                  <c:v>0.00691749091352294</c:v>
                </c:pt>
                <c:pt idx="16">
                  <c:v>0.0108475700064152</c:v>
                </c:pt>
                <c:pt idx="17">
                  <c:v>0.0169017427654998</c:v>
                </c:pt>
                <c:pt idx="18">
                  <c:v>0.026061803949124</c:v>
                </c:pt>
                <c:pt idx="19">
                  <c:v>0.0395063353947699</c:v>
                </c:pt>
                <c:pt idx="20">
                  <c:v>0.0582304895132091</c:v>
                </c:pt>
                <c:pt idx="21">
                  <c:v>0.0819962494095605</c:v>
                </c:pt>
                <c:pt idx="22">
                  <c:v>0.107461631190531</c:v>
                </c:pt>
                <c:pt idx="23">
                  <c:v>0.126916109526673</c:v>
                </c:pt>
                <c:pt idx="24">
                  <c:v>0.13143186100605</c:v>
                </c:pt>
                <c:pt idx="25">
                  <c:v>0.118552698839431</c:v>
                </c:pt>
                <c:pt idx="26">
                  <c:v>0.0949007843257012</c:v>
                </c:pt>
                <c:pt idx="27">
                  <c:v>0.0695940824057563</c:v>
                </c:pt>
                <c:pt idx="28">
                  <c:v>0.0481758299417918</c:v>
                </c:pt>
                <c:pt idx="29">
                  <c:v>0.0321739899023522</c:v>
                </c:pt>
                <c:pt idx="30">
                  <c:v>0.0210222947311361</c:v>
                </c:pt>
                <c:pt idx="31">
                  <c:v>0.0135540365302608</c:v>
                </c:pt>
                <c:pt idx="32">
                  <c:v>0.00866782959209549</c:v>
                </c:pt>
                <c:pt idx="33">
                  <c:v>0.00551520335176906</c:v>
                </c:pt>
                <c:pt idx="34">
                  <c:v>0.00349825061830048</c:v>
                </c:pt>
                <c:pt idx="35">
                  <c:v>0.00221457087908061</c:v>
                </c:pt>
                <c:pt idx="36">
                  <c:v>0.00140021576084942</c:v>
                </c:pt>
                <c:pt idx="37">
                  <c:v>0.000884637343087007</c:v>
                </c:pt>
                <c:pt idx="38">
                  <c:v>0.000558630608429004</c:v>
                </c:pt>
                <c:pt idx="39">
                  <c:v>0.000352656083377987</c:v>
                </c:pt>
                <c:pt idx="40">
                  <c:v>0.000222584197039318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exp .002 uM IP3</c:v>
                </c:pt>
              </c:strCache>
            </c:strRef>
          </c:tx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xVal>
            <c:numRef>
              <c:f>Sheet1!$G$2:$G$53</c:f>
              <c:numCache>
                <c:formatCode>General</c:formatCode>
                <c:ptCount val="52"/>
                <c:pt idx="0">
                  <c:v>2.0</c:v>
                </c:pt>
                <c:pt idx="1">
                  <c:v>2.2</c:v>
                </c:pt>
                <c:pt idx="2">
                  <c:v>2.4</c:v>
                </c:pt>
                <c:pt idx="3">
                  <c:v>2.6</c:v>
                </c:pt>
                <c:pt idx="4">
                  <c:v>2.800000000000001</c:v>
                </c:pt>
                <c:pt idx="5">
                  <c:v>3.000000000000001</c:v>
                </c:pt>
                <c:pt idx="6">
                  <c:v>3.200000000000001</c:v>
                </c:pt>
                <c:pt idx="7">
                  <c:v>3.400000000000001</c:v>
                </c:pt>
                <c:pt idx="8">
                  <c:v>3.600000000000001</c:v>
                </c:pt>
                <c:pt idx="9">
                  <c:v>3.800000000000002</c:v>
                </c:pt>
                <c:pt idx="10">
                  <c:v>4.000000000000002</c:v>
                </c:pt>
                <c:pt idx="11">
                  <c:v>4.200000000000002</c:v>
                </c:pt>
                <c:pt idx="12">
                  <c:v>4.400000000000002</c:v>
                </c:pt>
                <c:pt idx="13">
                  <c:v>4.600000000000002</c:v>
                </c:pt>
                <c:pt idx="14">
                  <c:v>4.800000000000002</c:v>
                </c:pt>
                <c:pt idx="15">
                  <c:v>5.000000000000003</c:v>
                </c:pt>
                <c:pt idx="16">
                  <c:v>5.200000000000003</c:v>
                </c:pt>
                <c:pt idx="17">
                  <c:v>5.400000000000003</c:v>
                </c:pt>
                <c:pt idx="18">
                  <c:v>5.600000000000003</c:v>
                </c:pt>
                <c:pt idx="19">
                  <c:v>5.800000000000003</c:v>
                </c:pt>
                <c:pt idx="20">
                  <c:v>6.000000000000004</c:v>
                </c:pt>
                <c:pt idx="21">
                  <c:v>6.200000000000004</c:v>
                </c:pt>
                <c:pt idx="22">
                  <c:v>6.400000000000004</c:v>
                </c:pt>
                <c:pt idx="23">
                  <c:v>6.600000000000004</c:v>
                </c:pt>
                <c:pt idx="24">
                  <c:v>6.800000000000004</c:v>
                </c:pt>
                <c:pt idx="25">
                  <c:v>7.000000000000004</c:v>
                </c:pt>
                <c:pt idx="26">
                  <c:v>7.200000000000004</c:v>
                </c:pt>
                <c:pt idx="27">
                  <c:v>7.400000000000004</c:v>
                </c:pt>
                <c:pt idx="28">
                  <c:v>7.600000000000005</c:v>
                </c:pt>
                <c:pt idx="29">
                  <c:v>7.800000000000005</c:v>
                </c:pt>
                <c:pt idx="30">
                  <c:v>8.000000000000005</c:v>
                </c:pt>
                <c:pt idx="31">
                  <c:v>8.200000000000005</c:v>
                </c:pt>
                <c:pt idx="32">
                  <c:v>8.400000000000003</c:v>
                </c:pt>
                <c:pt idx="33">
                  <c:v>8.600000000000003</c:v>
                </c:pt>
                <c:pt idx="34">
                  <c:v>8.800000000000002</c:v>
                </c:pt>
                <c:pt idx="35">
                  <c:v>9.000000000000001</c:v>
                </c:pt>
                <c:pt idx="36">
                  <c:v>9.200000000000001</c:v>
                </c:pt>
                <c:pt idx="37">
                  <c:v>9.4</c:v>
                </c:pt>
                <c:pt idx="38">
                  <c:v>9.6</c:v>
                </c:pt>
                <c:pt idx="39">
                  <c:v>9.799999999999998</c:v>
                </c:pt>
                <c:pt idx="40">
                  <c:v>9.999999999999998</c:v>
                </c:pt>
                <c:pt idx="42">
                  <c:v>6.006</c:v>
                </c:pt>
                <c:pt idx="43">
                  <c:v>6.302</c:v>
                </c:pt>
                <c:pt idx="44">
                  <c:v>6.503</c:v>
                </c:pt>
                <c:pt idx="45">
                  <c:v>6.804</c:v>
                </c:pt>
                <c:pt idx="46">
                  <c:v>6.997</c:v>
                </c:pt>
                <c:pt idx="47">
                  <c:v>7.298</c:v>
                </c:pt>
                <c:pt idx="48">
                  <c:v>7.496</c:v>
                </c:pt>
                <c:pt idx="49">
                  <c:v>7.999</c:v>
                </c:pt>
              </c:numCache>
            </c:numRef>
          </c:xVal>
          <c:yVal>
            <c:numRef>
              <c:f>Sheet1!$I$2:$I$53</c:f>
              <c:numCache>
                <c:formatCode>General</c:formatCode>
                <c:ptCount val="52"/>
                <c:pt idx="42">
                  <c:v>0.018</c:v>
                </c:pt>
                <c:pt idx="43">
                  <c:v>0.094</c:v>
                </c:pt>
                <c:pt idx="44">
                  <c:v>0.078</c:v>
                </c:pt>
                <c:pt idx="45">
                  <c:v>0.103</c:v>
                </c:pt>
                <c:pt idx="46">
                  <c:v>0.132</c:v>
                </c:pt>
                <c:pt idx="47">
                  <c:v>0.065</c:v>
                </c:pt>
                <c:pt idx="48">
                  <c:v>0.053</c:v>
                </c:pt>
                <c:pt idx="49">
                  <c:v>0.014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302648"/>
        <c:axId val="172308008"/>
      </c:scatterChart>
      <c:valAx>
        <c:axId val="17230264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pCa (cytosolic)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nb-NO"/>
          </a:p>
        </c:txPr>
        <c:crossAx val="172308008"/>
        <c:crosses val="autoZero"/>
        <c:crossBetween val="midCat"/>
      </c:valAx>
      <c:valAx>
        <c:axId val="1723080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Channel Open Probability (%)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nb-NO"/>
          </a:p>
        </c:txPr>
        <c:crossAx val="1723026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64070747437977"/>
          <c:y val="0.232518264469519"/>
          <c:w val="0.158374813701051"/>
          <c:h val="0.0932108937413751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1016000</xdr:colOff>
      <xdr:row>3</xdr:row>
      <xdr:rowOff>25400</xdr:rowOff>
    </xdr:from>
    <xdr:to>
      <xdr:col>16</xdr:col>
      <xdr:colOff>406400</xdr:colOff>
      <xdr:row>33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tabSelected="1" topLeftCell="E1" workbookViewId="0">
      <selection activeCell="I2" sqref="I2"/>
    </sheetView>
  </sheetViews>
  <sheetFormatPr baseColWidth="10" defaultRowHeight="13" x14ac:dyDescent="0"/>
  <cols>
    <col min="1" max="1" width="12.28515625" bestFit="1" customWidth="1"/>
    <col min="5" max="5" width="12.28515625" bestFit="1" customWidth="1"/>
    <col min="9" max="9" width="17.140625" customWidth="1"/>
  </cols>
  <sheetData>
    <row r="1" spans="1:9">
      <c r="A1" t="s">
        <v>0</v>
      </c>
      <c r="B1" t="s">
        <v>1</v>
      </c>
      <c r="C1" t="s">
        <v>8</v>
      </c>
      <c r="D1" t="s">
        <v>9</v>
      </c>
      <c r="E1" t="s">
        <v>10</v>
      </c>
      <c r="G1" t="str">
        <f>A1</f>
        <v>pCa</v>
      </c>
      <c r="H1" s="1" t="str">
        <f>E1</f>
        <v>v(theor)</v>
      </c>
      <c r="I1" s="5" t="s">
        <v>13</v>
      </c>
    </row>
    <row r="2" spans="1:9" ht="15">
      <c r="A2">
        <v>2</v>
      </c>
      <c r="B2">
        <f>10^(-A2)</f>
        <v>0.01</v>
      </c>
      <c r="C2">
        <f>1+(B2/K1E)+(K2E/B2)</f>
        <v>56235.132536817779</v>
      </c>
      <c r="D2">
        <f>1+(B2/K1ES)+(K2ES/B2)</f>
        <v>56235.132536817779</v>
      </c>
      <c r="E2">
        <f>Vmax*1/(C2*KM+D2*1)</f>
        <v>7.0425654941082327E-6</v>
      </c>
      <c r="G2" s="1">
        <f t="shared" ref="G2" si="0">A2</f>
        <v>2</v>
      </c>
      <c r="H2" s="1">
        <f t="shared" ref="H2" si="1">E2</f>
        <v>7.0425654941082327E-6</v>
      </c>
      <c r="I2" s="6"/>
    </row>
    <row r="3" spans="1:9">
      <c r="A3">
        <f>A2+0.2</f>
        <v>2.2000000000000002</v>
      </c>
      <c r="B3">
        <f t="shared" ref="B3:B42" si="2">10^(-A3)</f>
        <v>6.3095734448019251E-3</v>
      </c>
      <c r="C3">
        <f t="shared" ref="C3:C42" si="3">1+(B3/K1E)+(K2E/B3)</f>
        <v>35482.33895154138</v>
      </c>
      <c r="D3">
        <f t="shared" ref="D3:D42" si="4">1+(B3/K1ES)+(K2ES/B3)</f>
        <v>35482.33895154138</v>
      </c>
      <c r="E3">
        <f t="shared" ref="E3:E42" si="5">Vmax*1/(C3*KM+D3*1)</f>
        <v>1.1161598013627899E-5</v>
      </c>
      <c r="G3" s="1">
        <f t="shared" ref="G3:G42" si="6">A3</f>
        <v>2.2000000000000002</v>
      </c>
      <c r="H3" s="1">
        <f t="shared" ref="H3:H42" si="7">E3</f>
        <v>1.1161598013627899E-5</v>
      </c>
    </row>
    <row r="4" spans="1:9">
      <c r="A4">
        <f t="shared" ref="A4:A42" si="8">A3+0.2</f>
        <v>2.4000000000000004</v>
      </c>
      <c r="B4">
        <f t="shared" si="2"/>
        <v>3.9810717055349682E-3</v>
      </c>
      <c r="C4">
        <f t="shared" si="3"/>
        <v>22388.211430351759</v>
      </c>
      <c r="D4">
        <f t="shared" si="4"/>
        <v>22388.211430351759</v>
      </c>
      <c r="E4">
        <f t="shared" si="5"/>
        <v>1.7689649090212009E-5</v>
      </c>
      <c r="G4" s="1">
        <f t="shared" si="6"/>
        <v>2.4000000000000004</v>
      </c>
      <c r="H4" s="1">
        <f t="shared" si="7"/>
        <v>1.7689649090212009E-5</v>
      </c>
    </row>
    <row r="5" spans="1:9">
      <c r="A5">
        <f t="shared" si="8"/>
        <v>2.6000000000000005</v>
      </c>
      <c r="B5">
        <f t="shared" si="2"/>
        <v>2.5118864315095755E-3</v>
      </c>
      <c r="C5">
        <f t="shared" si="3"/>
        <v>14126.375517022114</v>
      </c>
      <c r="D5">
        <f t="shared" si="4"/>
        <v>14126.375517022114</v>
      </c>
      <c r="E5">
        <f t="shared" si="5"/>
        <v>2.8035471907367399E-5</v>
      </c>
      <c r="G5" s="1">
        <f t="shared" si="6"/>
        <v>2.6000000000000005</v>
      </c>
      <c r="H5" s="1">
        <f t="shared" si="7"/>
        <v>2.8035471907367399E-5</v>
      </c>
    </row>
    <row r="6" spans="1:9">
      <c r="A6">
        <f t="shared" si="8"/>
        <v>2.8000000000000007</v>
      </c>
      <c r="B6">
        <f t="shared" si="2"/>
        <v>1.5848931924611095E-3</v>
      </c>
      <c r="C6">
        <f t="shared" si="3"/>
        <v>8913.5094935392899</v>
      </c>
      <c r="D6">
        <f t="shared" si="4"/>
        <v>8913.5094935392899</v>
      </c>
      <c r="E6">
        <f t="shared" si="5"/>
        <v>4.4431388584648327E-5</v>
      </c>
      <c r="G6" s="1">
        <f t="shared" si="6"/>
        <v>2.8000000000000007</v>
      </c>
      <c r="H6" s="1">
        <f t="shared" si="7"/>
        <v>4.4431388584648327E-5</v>
      </c>
    </row>
    <row r="7" spans="1:9">
      <c r="A7">
        <f t="shared" si="8"/>
        <v>3.0000000000000009</v>
      </c>
      <c r="B7">
        <f t="shared" si="2"/>
        <v>9.9999999999999764E-4</v>
      </c>
      <c r="C7">
        <f t="shared" si="3"/>
        <v>5624.4134297314258</v>
      </c>
      <c r="D7">
        <f t="shared" si="4"/>
        <v>5624.4134297314258</v>
      </c>
      <c r="E7">
        <f t="shared" si="5"/>
        <v>7.0414383456748756E-5</v>
      </c>
      <c r="G7" s="1">
        <f t="shared" si="6"/>
        <v>3.0000000000000009</v>
      </c>
      <c r="H7" s="1">
        <f t="shared" si="7"/>
        <v>7.0414383456748756E-5</v>
      </c>
    </row>
    <row r="8" spans="1:9">
      <c r="A8">
        <f t="shared" si="8"/>
        <v>3.2000000000000011</v>
      </c>
      <c r="B8">
        <f t="shared" si="2"/>
        <v>6.3095734448019125E-4</v>
      </c>
      <c r="C8">
        <f t="shared" si="3"/>
        <v>3549.1341741740412</v>
      </c>
      <c r="D8">
        <f t="shared" si="4"/>
        <v>3549.1341741740412</v>
      </c>
      <c r="E8">
        <f t="shared" si="5"/>
        <v>1.1158766744922031E-4</v>
      </c>
      <c r="G8" s="1">
        <f t="shared" si="6"/>
        <v>3.2000000000000011</v>
      </c>
      <c r="H8" s="1">
        <f t="shared" si="7"/>
        <v>1.1158766744922031E-4</v>
      </c>
    </row>
    <row r="9" spans="1:9">
      <c r="A9">
        <f t="shared" si="8"/>
        <v>3.4000000000000012</v>
      </c>
      <c r="B9">
        <f t="shared" si="2"/>
        <v>3.9810717055349573E-4</v>
      </c>
      <c r="C9">
        <f t="shared" si="3"/>
        <v>2239.7215852519262</v>
      </c>
      <c r="D9">
        <f t="shared" si="4"/>
        <v>2239.7215852519262</v>
      </c>
      <c r="E9">
        <f t="shared" si="5"/>
        <v>1.7682537265713277E-4</v>
      </c>
      <c r="G9" s="1">
        <f t="shared" si="6"/>
        <v>3.4000000000000012</v>
      </c>
      <c r="H9" s="1">
        <f t="shared" si="7"/>
        <v>1.7682537265713277E-4</v>
      </c>
    </row>
    <row r="10" spans="1:9">
      <c r="A10">
        <f t="shared" si="8"/>
        <v>3.6000000000000014</v>
      </c>
      <c r="B10">
        <f t="shared" si="2"/>
        <v>2.5118864315095687E-4</v>
      </c>
      <c r="C10">
        <f t="shared" si="3"/>
        <v>1413.5382525685341</v>
      </c>
      <c r="D10">
        <f t="shared" si="4"/>
        <v>1413.5382525685341</v>
      </c>
      <c r="E10">
        <f t="shared" si="5"/>
        <v>2.8017607817882131E-4</v>
      </c>
      <c r="G10" s="1">
        <f t="shared" si="6"/>
        <v>3.6000000000000014</v>
      </c>
      <c r="H10" s="1">
        <f t="shared" si="7"/>
        <v>2.8017607817882131E-4</v>
      </c>
    </row>
    <row r="11" spans="1:9">
      <c r="A11">
        <f t="shared" si="8"/>
        <v>3.8000000000000016</v>
      </c>
      <c r="B11">
        <f t="shared" si="2"/>
        <v>1.5848931924611063E-4</v>
      </c>
      <c r="C11">
        <f t="shared" si="3"/>
        <v>892.25206015219692</v>
      </c>
      <c r="D11">
        <f t="shared" si="4"/>
        <v>892.25206015219692</v>
      </c>
      <c r="E11">
        <f t="shared" si="5"/>
        <v>4.4386516058348032E-4</v>
      </c>
      <c r="G11" s="1">
        <f t="shared" si="6"/>
        <v>3.8000000000000016</v>
      </c>
      <c r="H11" s="1">
        <f t="shared" si="7"/>
        <v>4.4386516058348032E-4</v>
      </c>
    </row>
    <row r="12" spans="1:9">
      <c r="A12">
        <f t="shared" si="8"/>
        <v>4.0000000000000018</v>
      </c>
      <c r="B12">
        <f t="shared" si="2"/>
        <v>9.9999999999999558E-5</v>
      </c>
      <c r="C12">
        <f t="shared" si="3"/>
        <v>563.34310346975735</v>
      </c>
      <c r="D12">
        <f t="shared" si="4"/>
        <v>563.34310346975735</v>
      </c>
      <c r="E12">
        <f t="shared" si="5"/>
        <v>7.0301669004395144E-4</v>
      </c>
      <c r="G12" s="1">
        <f t="shared" si="6"/>
        <v>4.0000000000000018</v>
      </c>
      <c r="H12" s="1">
        <f t="shared" si="7"/>
        <v>7.0301669004395144E-4</v>
      </c>
    </row>
    <row r="13" spans="1:9">
      <c r="A13">
        <f t="shared" si="8"/>
        <v>4.200000000000002</v>
      </c>
      <c r="B13">
        <f t="shared" si="2"/>
        <v>6.3095734448018941E-5</v>
      </c>
      <c r="C13">
        <f t="shared" si="3"/>
        <v>355.81620761650498</v>
      </c>
      <c r="D13">
        <f t="shared" si="4"/>
        <v>355.81620761650498</v>
      </c>
      <c r="E13">
        <f t="shared" si="5"/>
        <v>1.1130454304297556E-3</v>
      </c>
      <c r="G13" s="1">
        <f t="shared" si="6"/>
        <v>4.200000000000002</v>
      </c>
      <c r="H13" s="1">
        <f t="shared" si="7"/>
        <v>1.1130454304297556E-3</v>
      </c>
    </row>
    <row r="14" spans="1:9">
      <c r="A14">
        <f t="shared" si="8"/>
        <v>4.4000000000000021</v>
      </c>
      <c r="B14">
        <f t="shared" si="2"/>
        <v>3.9810717055349491E-5</v>
      </c>
      <c r="C14">
        <f t="shared" si="3"/>
        <v>224.87658069275443</v>
      </c>
      <c r="D14">
        <f t="shared" si="4"/>
        <v>224.87658069275443</v>
      </c>
      <c r="E14">
        <f t="shared" si="5"/>
        <v>1.7611420573025306E-3</v>
      </c>
      <c r="G14" s="1">
        <f t="shared" si="6"/>
        <v>4.4000000000000021</v>
      </c>
      <c r="H14" s="1">
        <f t="shared" si="7"/>
        <v>1.7611420573025306E-3</v>
      </c>
    </row>
    <row r="15" spans="1:9">
      <c r="A15">
        <f t="shared" si="8"/>
        <v>4.6000000000000023</v>
      </c>
      <c r="B15">
        <f t="shared" si="2"/>
        <v>2.5118864315095656E-5</v>
      </c>
      <c r="C15">
        <f t="shared" si="3"/>
        <v>142.26083392011864</v>
      </c>
      <c r="D15">
        <f t="shared" si="4"/>
        <v>142.26083392011864</v>
      </c>
      <c r="E15">
        <f t="shared" si="5"/>
        <v>2.7838976691418635E-3</v>
      </c>
      <c r="G15" s="1">
        <f t="shared" si="6"/>
        <v>4.6000000000000023</v>
      </c>
      <c r="H15" s="1">
        <f t="shared" si="7"/>
        <v>2.7838976691418635E-3</v>
      </c>
    </row>
    <row r="16" spans="1:9">
      <c r="A16">
        <f t="shared" si="8"/>
        <v>4.8000000000000025</v>
      </c>
      <c r="B16">
        <f t="shared" si="2"/>
        <v>1.5848931924611016E-5</v>
      </c>
      <c r="C16">
        <f t="shared" si="3"/>
        <v>90.136313997917014</v>
      </c>
      <c r="D16">
        <f t="shared" si="4"/>
        <v>90.136313997917014</v>
      </c>
      <c r="E16">
        <f t="shared" si="5"/>
        <v>4.3937852170163987E-3</v>
      </c>
      <c r="G16" s="1">
        <f t="shared" si="6"/>
        <v>4.8000000000000025</v>
      </c>
      <c r="H16" s="1">
        <f t="shared" si="7"/>
        <v>4.3937852170163987E-3</v>
      </c>
    </row>
    <row r="17" spans="1:8">
      <c r="A17">
        <f t="shared" si="8"/>
        <v>5.0000000000000027</v>
      </c>
      <c r="B17">
        <f t="shared" si="2"/>
        <v>9.999999999999928E-6</v>
      </c>
      <c r="C17">
        <f t="shared" si="3"/>
        <v>57.251915313134965</v>
      </c>
      <c r="D17">
        <f t="shared" si="4"/>
        <v>57.251915313134965</v>
      </c>
      <c r="E17">
        <f t="shared" si="5"/>
        <v>6.9174909135229406E-3</v>
      </c>
      <c r="G17" s="1">
        <f t="shared" si="6"/>
        <v>5.0000000000000027</v>
      </c>
      <c r="H17" s="1">
        <f t="shared" si="7"/>
        <v>6.9174909135229406E-3</v>
      </c>
    </row>
    <row r="18" spans="1:8">
      <c r="A18">
        <f t="shared" si="8"/>
        <v>5.2000000000000028</v>
      </c>
      <c r="B18">
        <f t="shared" si="2"/>
        <v>6.3095734448018873E-6</v>
      </c>
      <c r="C18">
        <f t="shared" si="3"/>
        <v>36.50952275266998</v>
      </c>
      <c r="D18">
        <f t="shared" si="4"/>
        <v>36.50952275266998</v>
      </c>
      <c r="E18">
        <f t="shared" si="5"/>
        <v>1.0847570006415196E-2</v>
      </c>
      <c r="G18" s="1">
        <f t="shared" si="6"/>
        <v>5.2000000000000028</v>
      </c>
      <c r="H18" s="1">
        <f t="shared" si="7"/>
        <v>1.0847570006415196E-2</v>
      </c>
    </row>
    <row r="19" spans="1:8">
      <c r="A19">
        <f t="shared" si="8"/>
        <v>5.400000000000003</v>
      </c>
      <c r="B19">
        <f t="shared" si="2"/>
        <v>3.9810717055349378E-6</v>
      </c>
      <c r="C19">
        <f t="shared" si="3"/>
        <v>23.431879744898328</v>
      </c>
      <c r="D19">
        <f t="shared" si="4"/>
        <v>23.431879744898328</v>
      </c>
      <c r="E19">
        <f t="shared" si="5"/>
        <v>1.6901742765499779E-2</v>
      </c>
      <c r="G19" s="1">
        <f t="shared" si="6"/>
        <v>5.400000000000003</v>
      </c>
      <c r="H19" s="1">
        <f t="shared" si="7"/>
        <v>1.6901742765499779E-2</v>
      </c>
    </row>
    <row r="20" spans="1:8">
      <c r="A20">
        <f t="shared" si="8"/>
        <v>5.6000000000000032</v>
      </c>
      <c r="B20">
        <f t="shared" si="2"/>
        <v>2.5118864315095581E-6</v>
      </c>
      <c r="C20">
        <f t="shared" si="3"/>
        <v>15.196170024665852</v>
      </c>
      <c r="D20">
        <f t="shared" si="4"/>
        <v>15.196170024665852</v>
      </c>
      <c r="E20">
        <f t="shared" si="5"/>
        <v>2.6061803949123986E-2</v>
      </c>
      <c r="G20" s="1">
        <f t="shared" si="6"/>
        <v>5.6000000000000032</v>
      </c>
      <c r="H20" s="1">
        <f t="shared" si="7"/>
        <v>2.6061803949123986E-2</v>
      </c>
    </row>
    <row r="21" spans="1:8">
      <c r="A21">
        <f t="shared" si="8"/>
        <v>5.8000000000000034</v>
      </c>
      <c r="B21">
        <f t="shared" si="2"/>
        <v>1.5848931924610999E-6</v>
      </c>
      <c r="C21">
        <f t="shared" si="3"/>
        <v>10.024711226767588</v>
      </c>
      <c r="D21">
        <f t="shared" si="4"/>
        <v>10.024711226767588</v>
      </c>
      <c r="E21">
        <f t="shared" si="5"/>
        <v>3.9506335394769956E-2</v>
      </c>
      <c r="G21" s="1">
        <f t="shared" si="6"/>
        <v>5.8000000000000034</v>
      </c>
      <c r="H21" s="1">
        <f t="shared" si="7"/>
        <v>3.9506335394769956E-2</v>
      </c>
    </row>
    <row r="22" spans="1:8">
      <c r="A22">
        <f t="shared" si="8"/>
        <v>6.0000000000000036</v>
      </c>
      <c r="B22">
        <f t="shared" si="2"/>
        <v>9.9999999999998979E-7</v>
      </c>
      <c r="C22">
        <f t="shared" si="3"/>
        <v>6.8012411929073346</v>
      </c>
      <c r="D22">
        <f t="shared" si="4"/>
        <v>6.8012411929073346</v>
      </c>
      <c r="E22">
        <f t="shared" si="5"/>
        <v>5.8230489513209062E-2</v>
      </c>
      <c r="G22" s="1">
        <f t="shared" si="6"/>
        <v>6.0000000000000036</v>
      </c>
      <c r="H22" s="1">
        <f t="shared" si="7"/>
        <v>5.8230489513209062E-2</v>
      </c>
    </row>
    <row r="23" spans="1:8">
      <c r="A23">
        <f t="shared" si="8"/>
        <v>6.2000000000000037</v>
      </c>
      <c r="B23">
        <f t="shared" si="2"/>
        <v>6.3095734448018682E-7</v>
      </c>
      <c r="C23">
        <f t="shared" si="3"/>
        <v>4.8299721854621716</v>
      </c>
      <c r="D23">
        <f t="shared" si="4"/>
        <v>4.8299721854621716</v>
      </c>
      <c r="E23">
        <f t="shared" si="5"/>
        <v>8.1996249409560476E-2</v>
      </c>
      <c r="G23" s="1">
        <f t="shared" si="6"/>
        <v>6.2000000000000037</v>
      </c>
      <c r="H23" s="1">
        <f t="shared" si="7"/>
        <v>8.1996249409560476E-2</v>
      </c>
    </row>
    <row r="24" spans="1:8">
      <c r="A24">
        <f t="shared" si="8"/>
        <v>6.4000000000000039</v>
      </c>
      <c r="B24">
        <f t="shared" si="2"/>
        <v>3.9810717055349327E-7</v>
      </c>
      <c r="C24">
        <f t="shared" si="3"/>
        <v>3.685404730719287</v>
      </c>
      <c r="D24">
        <f t="shared" si="4"/>
        <v>3.685404730719287</v>
      </c>
      <c r="E24">
        <f t="shared" si="5"/>
        <v>0.1074616311905315</v>
      </c>
      <c r="G24" s="1">
        <f t="shared" si="6"/>
        <v>6.4000000000000039</v>
      </c>
      <c r="H24" s="1">
        <f t="shared" si="7"/>
        <v>0.1074616311905315</v>
      </c>
    </row>
    <row r="25" spans="1:8">
      <c r="A25">
        <f t="shared" si="8"/>
        <v>6.6000000000000041</v>
      </c>
      <c r="B25">
        <f t="shared" si="2"/>
        <v>2.511886431509551E-7</v>
      </c>
      <c r="C25">
        <f t="shared" si="3"/>
        <v>3.120483329006885</v>
      </c>
      <c r="D25">
        <f t="shared" si="4"/>
        <v>3.120483329006885</v>
      </c>
      <c r="E25">
        <f t="shared" si="5"/>
        <v>0.12691610952667334</v>
      </c>
      <c r="G25" s="1">
        <f t="shared" si="6"/>
        <v>6.6000000000000041</v>
      </c>
      <c r="H25" s="1">
        <f t="shared" si="7"/>
        <v>0.12691610952667334</v>
      </c>
    </row>
    <row r="26" spans="1:8">
      <c r="A26">
        <f t="shared" si="8"/>
        <v>6.8000000000000043</v>
      </c>
      <c r="B26">
        <f t="shared" si="2"/>
        <v>1.5848931924610953E-7</v>
      </c>
      <c r="C26">
        <f t="shared" si="3"/>
        <v>3.0132693924357112</v>
      </c>
      <c r="D26">
        <f t="shared" si="4"/>
        <v>3.0132693924357112</v>
      </c>
      <c r="E26">
        <f t="shared" si="5"/>
        <v>0.13143186100605031</v>
      </c>
      <c r="G26" s="1">
        <f t="shared" si="6"/>
        <v>6.8000000000000043</v>
      </c>
      <c r="H26" s="1">
        <f t="shared" si="7"/>
        <v>0.13143186100605031</v>
      </c>
    </row>
    <row r="27" spans="1:8">
      <c r="A27">
        <f t="shared" si="8"/>
        <v>7.0000000000000044</v>
      </c>
      <c r="B27">
        <f t="shared" si="2"/>
        <v>9.9999999999998857E-8</v>
      </c>
      <c r="C27">
        <f t="shared" si="3"/>
        <v>3.3406207352292845</v>
      </c>
      <c r="D27">
        <f t="shared" si="4"/>
        <v>3.3406207352292845</v>
      </c>
      <c r="E27">
        <f t="shared" si="5"/>
        <v>0.11855269883943104</v>
      </c>
      <c r="G27" s="1">
        <f t="shared" si="6"/>
        <v>7.0000000000000044</v>
      </c>
      <c r="H27" s="1">
        <f t="shared" si="7"/>
        <v>0.11855269883943104</v>
      </c>
    </row>
    <row r="28" spans="1:8">
      <c r="A28">
        <f t="shared" si="8"/>
        <v>7.2000000000000046</v>
      </c>
      <c r="B28">
        <f t="shared" si="2"/>
        <v>6.3095734448018516E-8</v>
      </c>
      <c r="C28">
        <f t="shared" si="3"/>
        <v>4.1731963204980582</v>
      </c>
      <c r="D28">
        <f t="shared" si="4"/>
        <v>4.1731963204980582</v>
      </c>
      <c r="E28">
        <f t="shared" si="5"/>
        <v>9.4900784325701218E-2</v>
      </c>
      <c r="G28" s="1">
        <f t="shared" si="6"/>
        <v>7.2000000000000046</v>
      </c>
      <c r="H28" s="1">
        <f t="shared" si="7"/>
        <v>9.4900784325701218E-2</v>
      </c>
    </row>
    <row r="29" spans="1:8">
      <c r="A29">
        <f t="shared" si="8"/>
        <v>7.4000000000000048</v>
      </c>
      <c r="B29">
        <f t="shared" si="2"/>
        <v>3.9810717055349286E-8</v>
      </c>
      <c r="C29">
        <f t="shared" si="3"/>
        <v>5.690708035366506</v>
      </c>
      <c r="D29">
        <f t="shared" si="4"/>
        <v>5.690708035366506</v>
      </c>
      <c r="E29">
        <f t="shared" si="5"/>
        <v>6.9594082405756291E-2</v>
      </c>
      <c r="G29" s="1">
        <f t="shared" si="6"/>
        <v>7.4000000000000048</v>
      </c>
      <c r="H29" s="1">
        <f t="shared" si="7"/>
        <v>6.9594082405756291E-2</v>
      </c>
    </row>
    <row r="30" spans="1:8">
      <c r="A30">
        <f t="shared" si="8"/>
        <v>7.600000000000005</v>
      </c>
      <c r="B30">
        <f t="shared" si="2"/>
        <v>2.5118864315095483E-8</v>
      </c>
      <c r="C30">
        <f t="shared" si="3"/>
        <v>8.2207115983037333</v>
      </c>
      <c r="D30">
        <f t="shared" si="4"/>
        <v>8.2207115983037333</v>
      </c>
      <c r="E30">
        <f t="shared" si="5"/>
        <v>4.8175829941791794E-2</v>
      </c>
      <c r="G30" s="1">
        <f t="shared" si="6"/>
        <v>7.600000000000005</v>
      </c>
      <c r="H30" s="1">
        <f t="shared" si="7"/>
        <v>4.8175829941791794E-2</v>
      </c>
    </row>
    <row r="31" spans="1:8">
      <c r="A31">
        <f t="shared" si="8"/>
        <v>7.8000000000000052</v>
      </c>
      <c r="B31">
        <f t="shared" si="2"/>
        <v>1.5848931924610908E-8</v>
      </c>
      <c r="C31">
        <f t="shared" si="3"/>
        <v>12.309309636833156</v>
      </c>
      <c r="D31">
        <f t="shared" si="4"/>
        <v>12.309309636833156</v>
      </c>
      <c r="E31">
        <f t="shared" si="5"/>
        <v>3.2173989902352158E-2</v>
      </c>
      <c r="G31" s="1">
        <f t="shared" si="6"/>
        <v>7.8000000000000052</v>
      </c>
      <c r="H31" s="1">
        <f t="shared" si="7"/>
        <v>3.2173989902352158E-2</v>
      </c>
    </row>
    <row r="32" spans="1:8">
      <c r="A32">
        <f t="shared" si="8"/>
        <v>8.0000000000000053</v>
      </c>
      <c r="B32">
        <f t="shared" si="2"/>
        <v>9.9999999999998761E-9</v>
      </c>
      <c r="C32">
        <f t="shared" si="3"/>
        <v>18.839028232908461</v>
      </c>
      <c r="D32">
        <f t="shared" si="4"/>
        <v>18.839028232908461</v>
      </c>
      <c r="E32">
        <f t="shared" si="5"/>
        <v>2.1022294731136114E-2</v>
      </c>
      <c r="G32" s="1">
        <f t="shared" si="6"/>
        <v>8.0000000000000053</v>
      </c>
      <c r="H32" s="1">
        <f t="shared" si="7"/>
        <v>2.1022294731136114E-2</v>
      </c>
    </row>
    <row r="33" spans="1:16">
      <c r="A33">
        <f t="shared" si="8"/>
        <v>8.2000000000000046</v>
      </c>
      <c r="B33">
        <f t="shared" si="2"/>
        <v>6.3095734448018444E-9</v>
      </c>
      <c r="C33">
        <f t="shared" si="3"/>
        <v>29.219310651568254</v>
      </c>
      <c r="D33">
        <f t="shared" si="4"/>
        <v>29.219310651568254</v>
      </c>
      <c r="E33">
        <f t="shared" si="5"/>
        <v>1.3554036530260849E-2</v>
      </c>
      <c r="G33" s="1">
        <f t="shared" si="6"/>
        <v>8.2000000000000046</v>
      </c>
      <c r="H33" s="1">
        <f t="shared" si="7"/>
        <v>1.3554036530260849E-2</v>
      </c>
    </row>
    <row r="34" spans="1:16">
      <c r="A34">
        <f t="shared" si="8"/>
        <v>8.4000000000000039</v>
      </c>
      <c r="B34">
        <f t="shared" si="2"/>
        <v>3.9810717055349243E-9</v>
      </c>
      <c r="C34">
        <f t="shared" si="3"/>
        <v>45.690746426482484</v>
      </c>
      <c r="D34">
        <f t="shared" si="4"/>
        <v>45.690746426482484</v>
      </c>
      <c r="E34">
        <f t="shared" si="5"/>
        <v>8.6678295920954891E-3</v>
      </c>
      <c r="G34" s="1">
        <f t="shared" si="6"/>
        <v>8.4000000000000039</v>
      </c>
      <c r="H34" s="1">
        <f t="shared" si="7"/>
        <v>8.6678295920954891E-3</v>
      </c>
    </row>
    <row r="35" spans="1:16">
      <c r="A35">
        <f t="shared" si="8"/>
        <v>8.6000000000000032</v>
      </c>
      <c r="B35">
        <f t="shared" si="2"/>
        <v>2.5118864315095547E-9</v>
      </c>
      <c r="C35">
        <f t="shared" si="3"/>
        <v>71.808703813860646</v>
      </c>
      <c r="D35">
        <f t="shared" si="4"/>
        <v>71.808703813860646</v>
      </c>
      <c r="E35">
        <f t="shared" si="5"/>
        <v>5.5152033517690624E-3</v>
      </c>
      <c r="G35" s="1">
        <f t="shared" si="6"/>
        <v>8.6000000000000032</v>
      </c>
      <c r="H35" s="1">
        <f t="shared" si="7"/>
        <v>5.5152033517690624E-3</v>
      </c>
    </row>
    <row r="36" spans="1:16">
      <c r="A36">
        <f t="shared" si="8"/>
        <v>8.8000000000000025</v>
      </c>
      <c r="B36">
        <f t="shared" si="2"/>
        <v>1.5848931924611004E-9</v>
      </c>
      <c r="C36">
        <f t="shared" si="3"/>
        <v>113.21075793957846</v>
      </c>
      <c r="D36">
        <f t="shared" si="4"/>
        <v>113.21075793957846</v>
      </c>
      <c r="E36">
        <f t="shared" si="5"/>
        <v>3.4982506183004781E-3</v>
      </c>
      <c r="G36" s="1">
        <f t="shared" si="6"/>
        <v>8.8000000000000025</v>
      </c>
      <c r="H36" s="1">
        <f t="shared" si="7"/>
        <v>3.4982506183004781E-3</v>
      </c>
    </row>
    <row r="37" spans="1:16">
      <c r="A37">
        <f t="shared" si="8"/>
        <v>9.0000000000000018</v>
      </c>
      <c r="B37">
        <f t="shared" si="2"/>
        <v>9.9999999999999365E-10</v>
      </c>
      <c r="C37">
        <f t="shared" si="3"/>
        <v>178.83356441714508</v>
      </c>
      <c r="D37">
        <f t="shared" si="4"/>
        <v>178.83356441714508</v>
      </c>
      <c r="E37">
        <f t="shared" si="5"/>
        <v>2.2145708790806112E-3</v>
      </c>
      <c r="G37" s="1">
        <f t="shared" si="6"/>
        <v>9.0000000000000018</v>
      </c>
      <c r="H37" s="1">
        <f t="shared" si="7"/>
        <v>2.2145708790806112E-3</v>
      </c>
    </row>
    <row r="38" spans="1:16">
      <c r="A38">
        <f t="shared" si="8"/>
        <v>9.2000000000000011</v>
      </c>
      <c r="B38">
        <f t="shared" si="2"/>
        <v>6.3095734448019042E-10</v>
      </c>
      <c r="C38">
        <f t="shared" si="3"/>
        <v>282.84184126033858</v>
      </c>
      <c r="D38">
        <f t="shared" si="4"/>
        <v>282.84184126033858</v>
      </c>
      <c r="E38">
        <f t="shared" si="5"/>
        <v>1.4002157608494206E-3</v>
      </c>
      <c r="G38" s="1">
        <f t="shared" si="6"/>
        <v>9.2000000000000011</v>
      </c>
      <c r="H38" s="1">
        <f t="shared" si="7"/>
        <v>1.4002157608494206E-3</v>
      </c>
      <c r="K38" s="3" t="s">
        <v>2</v>
      </c>
      <c r="L38" s="3" t="s">
        <v>3</v>
      </c>
      <c r="M38" s="3" t="s">
        <v>4</v>
      </c>
      <c r="N38" s="3" t="s">
        <v>5</v>
      </c>
      <c r="O38" s="3" t="s">
        <v>6</v>
      </c>
      <c r="P38" s="3" t="s">
        <v>7</v>
      </c>
    </row>
    <row r="39" spans="1:16">
      <c r="A39">
        <f t="shared" si="8"/>
        <v>9.4</v>
      </c>
      <c r="B39">
        <f t="shared" si="2"/>
        <v>3.9810717055349621E-10</v>
      </c>
      <c r="C39">
        <f t="shared" si="3"/>
        <v>447.68583087210226</v>
      </c>
      <c r="D39">
        <f t="shared" si="4"/>
        <v>447.68583087210226</v>
      </c>
      <c r="E39">
        <f t="shared" si="5"/>
        <v>8.8463734308700777E-4</v>
      </c>
      <c r="G39" s="1">
        <f t="shared" si="6"/>
        <v>9.4</v>
      </c>
      <c r="H39" s="1">
        <f t="shared" si="7"/>
        <v>8.8463734308700777E-4</v>
      </c>
      <c r="K39" s="4">
        <f>10^(-pK1E)</f>
        <v>1.7782794100389206E-7</v>
      </c>
      <c r="L39" s="4">
        <f>10^(-pK2E)</f>
        <v>1.7782794100389206E-7</v>
      </c>
      <c r="M39" s="4">
        <f>K1E</f>
        <v>1.7782794100389206E-7</v>
      </c>
      <c r="N39" s="4">
        <f>K2E</f>
        <v>1.7782794100389206E-7</v>
      </c>
      <c r="O39" s="4">
        <v>0.01</v>
      </c>
      <c r="P39" s="4">
        <v>0.4</v>
      </c>
    </row>
    <row r="40" spans="1:16">
      <c r="A40">
        <f t="shared" si="8"/>
        <v>9.6</v>
      </c>
      <c r="B40">
        <f t="shared" si="2"/>
        <v>2.5118864315095784E-10</v>
      </c>
      <c r="C40">
        <f t="shared" si="3"/>
        <v>708.94719692168212</v>
      </c>
      <c r="D40">
        <f t="shared" si="4"/>
        <v>708.94719692168212</v>
      </c>
      <c r="E40">
        <f t="shared" si="5"/>
        <v>5.5863060842900386E-4</v>
      </c>
      <c r="G40" s="1">
        <f t="shared" si="6"/>
        <v>9.6</v>
      </c>
      <c r="H40" s="1">
        <f t="shared" si="7"/>
        <v>5.5863060842900386E-4</v>
      </c>
    </row>
    <row r="41" spans="1:16">
      <c r="A41">
        <f t="shared" si="8"/>
        <v>9.7999999999999989</v>
      </c>
      <c r="B41">
        <f t="shared" si="2"/>
        <v>1.5848931924611155E-10</v>
      </c>
      <c r="C41">
        <f t="shared" si="3"/>
        <v>1123.0193455528988</v>
      </c>
      <c r="D41">
        <f t="shared" si="4"/>
        <v>1123.0193455528988</v>
      </c>
      <c r="E41">
        <f t="shared" si="5"/>
        <v>3.5265608337798753E-4</v>
      </c>
      <c r="G41" s="1">
        <f t="shared" si="6"/>
        <v>9.7999999999999989</v>
      </c>
      <c r="H41" s="1">
        <f t="shared" si="7"/>
        <v>3.5265608337798753E-4</v>
      </c>
      <c r="K41" s="3" t="s">
        <v>11</v>
      </c>
      <c r="L41" s="3" t="s">
        <v>12</v>
      </c>
    </row>
    <row r="42" spans="1:16">
      <c r="A42">
        <f t="shared" si="8"/>
        <v>9.9999999999999982</v>
      </c>
      <c r="B42">
        <f t="shared" si="2"/>
        <v>1.0000000000000033E-10</v>
      </c>
      <c r="C42">
        <f t="shared" si="3"/>
        <v>1779.2799723802398</v>
      </c>
      <c r="D42">
        <f t="shared" si="4"/>
        <v>1779.2799723802398</v>
      </c>
      <c r="E42">
        <f t="shared" si="5"/>
        <v>2.2258419703931827E-4</v>
      </c>
      <c r="G42" s="1">
        <f t="shared" si="6"/>
        <v>9.9999999999999982</v>
      </c>
      <c r="H42" s="1">
        <f t="shared" si="7"/>
        <v>2.2258419703931827E-4</v>
      </c>
      <c r="K42" s="3">
        <v>6.75</v>
      </c>
      <c r="L42" s="3">
        <v>6.75</v>
      </c>
    </row>
    <row r="44" spans="1:16">
      <c r="A44">
        <v>6.0060000000000002</v>
      </c>
      <c r="E44">
        <v>1.7999999999999999E-2</v>
      </c>
      <c r="G44" s="2">
        <f t="shared" ref="G44:G51" si="9">A44</f>
        <v>6.0060000000000002</v>
      </c>
      <c r="I44" s="2">
        <f t="shared" ref="I44:I51" si="10">E44</f>
        <v>1.7999999999999999E-2</v>
      </c>
    </row>
    <row r="45" spans="1:16">
      <c r="A45">
        <v>6.3019999999999996</v>
      </c>
      <c r="E45">
        <v>9.4E-2</v>
      </c>
      <c r="G45" s="2">
        <f t="shared" si="9"/>
        <v>6.3019999999999996</v>
      </c>
      <c r="I45" s="2">
        <f t="shared" si="10"/>
        <v>9.4E-2</v>
      </c>
    </row>
    <row r="46" spans="1:16">
      <c r="A46">
        <v>6.5030000000000001</v>
      </c>
      <c r="E46">
        <v>7.8E-2</v>
      </c>
      <c r="G46" s="2">
        <f t="shared" si="9"/>
        <v>6.5030000000000001</v>
      </c>
      <c r="I46" s="2">
        <f t="shared" si="10"/>
        <v>7.8E-2</v>
      </c>
    </row>
    <row r="47" spans="1:16">
      <c r="A47">
        <v>6.8040000000000003</v>
      </c>
      <c r="E47">
        <v>0.10299999999999999</v>
      </c>
      <c r="G47" s="2">
        <f t="shared" si="9"/>
        <v>6.8040000000000003</v>
      </c>
      <c r="I47" s="2">
        <f t="shared" si="10"/>
        <v>0.10299999999999999</v>
      </c>
    </row>
    <row r="48" spans="1:16">
      <c r="A48">
        <v>6.9969999999999999</v>
      </c>
      <c r="E48">
        <v>0.13200000000000001</v>
      </c>
      <c r="G48" s="2">
        <f t="shared" si="9"/>
        <v>6.9969999999999999</v>
      </c>
      <c r="I48" s="2">
        <f t="shared" si="10"/>
        <v>0.13200000000000001</v>
      </c>
    </row>
    <row r="49" spans="1:9">
      <c r="A49">
        <v>7.298</v>
      </c>
      <c r="E49">
        <v>6.5000000000000002E-2</v>
      </c>
      <c r="G49" s="2">
        <f t="shared" si="9"/>
        <v>7.298</v>
      </c>
      <c r="I49" s="2">
        <f t="shared" si="10"/>
        <v>6.5000000000000002E-2</v>
      </c>
    </row>
    <row r="50" spans="1:9">
      <c r="A50">
        <v>7.4960000000000004</v>
      </c>
      <c r="E50">
        <v>5.2999999999999999E-2</v>
      </c>
      <c r="G50" s="2">
        <f t="shared" si="9"/>
        <v>7.4960000000000004</v>
      </c>
      <c r="I50" s="2">
        <f t="shared" si="10"/>
        <v>5.2999999999999999E-2</v>
      </c>
    </row>
    <row r="51" spans="1:9">
      <c r="A51">
        <v>7.9989999999999997</v>
      </c>
      <c r="E51">
        <v>1.4E-2</v>
      </c>
      <c r="G51" s="2">
        <f t="shared" si="9"/>
        <v>7.9989999999999997</v>
      </c>
      <c r="I51" s="2">
        <f t="shared" si="10"/>
        <v>1.4E-2</v>
      </c>
    </row>
  </sheetData>
  <phoneticPr fontId="1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Stavanger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Ruoff</dc:creator>
  <cp:lastModifiedBy>Peter Ruoff</cp:lastModifiedBy>
  <dcterms:created xsi:type="dcterms:W3CDTF">2016-05-29T12:54:33Z</dcterms:created>
  <dcterms:modified xsi:type="dcterms:W3CDTF">2016-05-30T17:27:03Z</dcterms:modified>
</cp:coreProperties>
</file>