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date1904="1" showInkAnnotation="0" autoCompressPictures="0"/>
  <bookViews>
    <workbookView xWindow="1460" yWindow="1460" windowWidth="28120" windowHeight="18840" tabRatio="500"/>
  </bookViews>
  <sheets>
    <sheet name="Sheet1" sheetId="1" r:id="rId1"/>
  </sheets>
  <definedNames>
    <definedName name="K1E">Sheet1!$G$61</definedName>
    <definedName name="K1ES">Sheet1!$I$61</definedName>
    <definedName name="K2E">Sheet1!$H$61</definedName>
    <definedName name="K2ES">Sheet1!$J$61</definedName>
    <definedName name="KM">Sheet1!$K$61</definedName>
    <definedName name="n">Sheet1!$J$64</definedName>
    <definedName name="pK1E">Sheet1!$G$64</definedName>
    <definedName name="pK2E">Sheet1!$H$64</definedName>
    <definedName name="Vmax">Sheet1!$L$61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5" i="1" l="1"/>
  <c r="G46" i="1"/>
  <c r="G47" i="1"/>
  <c r="G48" i="1"/>
  <c r="G49" i="1"/>
  <c r="G50" i="1"/>
  <c r="G51" i="1"/>
  <c r="G52" i="1"/>
  <c r="G53" i="1"/>
  <c r="G54" i="1"/>
  <c r="G55" i="1"/>
  <c r="G56" i="1"/>
  <c r="G61" i="1"/>
  <c r="H61" i="1"/>
  <c r="A3" i="1"/>
  <c r="B3" i="1"/>
  <c r="K3" i="1"/>
  <c r="I61" i="1"/>
  <c r="J61" i="1"/>
  <c r="L3" i="1"/>
  <c r="J3" i="1"/>
  <c r="A4" i="1"/>
  <c r="B4" i="1"/>
  <c r="K4" i="1"/>
  <c r="L4" i="1"/>
  <c r="J4" i="1"/>
  <c r="A5" i="1"/>
  <c r="B5" i="1"/>
  <c r="K5" i="1"/>
  <c r="L5" i="1"/>
  <c r="J5" i="1"/>
  <c r="A6" i="1"/>
  <c r="B6" i="1"/>
  <c r="K6" i="1"/>
  <c r="L6" i="1"/>
  <c r="J6" i="1"/>
  <c r="A7" i="1"/>
  <c r="B7" i="1"/>
  <c r="K7" i="1"/>
  <c r="L7" i="1"/>
  <c r="J7" i="1"/>
  <c r="A8" i="1"/>
  <c r="B8" i="1"/>
  <c r="K8" i="1"/>
  <c r="L8" i="1"/>
  <c r="J8" i="1"/>
  <c r="A9" i="1"/>
  <c r="B9" i="1"/>
  <c r="K9" i="1"/>
  <c r="L9" i="1"/>
  <c r="J9" i="1"/>
  <c r="A10" i="1"/>
  <c r="B10" i="1"/>
  <c r="K10" i="1"/>
  <c r="L10" i="1"/>
  <c r="J10" i="1"/>
  <c r="A11" i="1"/>
  <c r="B11" i="1"/>
  <c r="K11" i="1"/>
  <c r="L11" i="1"/>
  <c r="J11" i="1"/>
  <c r="A12" i="1"/>
  <c r="B12" i="1"/>
  <c r="K12" i="1"/>
  <c r="L12" i="1"/>
  <c r="J12" i="1"/>
  <c r="A13" i="1"/>
  <c r="B13" i="1"/>
  <c r="K13" i="1"/>
  <c r="L13" i="1"/>
  <c r="J13" i="1"/>
  <c r="A14" i="1"/>
  <c r="B14" i="1"/>
  <c r="K14" i="1"/>
  <c r="L14" i="1"/>
  <c r="J14" i="1"/>
  <c r="A15" i="1"/>
  <c r="B15" i="1"/>
  <c r="K15" i="1"/>
  <c r="L15" i="1"/>
  <c r="J15" i="1"/>
  <c r="A16" i="1"/>
  <c r="B16" i="1"/>
  <c r="K16" i="1"/>
  <c r="L16" i="1"/>
  <c r="J16" i="1"/>
  <c r="A17" i="1"/>
  <c r="B17" i="1"/>
  <c r="K17" i="1"/>
  <c r="L17" i="1"/>
  <c r="J17" i="1"/>
  <c r="A18" i="1"/>
  <c r="B18" i="1"/>
  <c r="K18" i="1"/>
  <c r="L18" i="1"/>
  <c r="J18" i="1"/>
  <c r="A19" i="1"/>
  <c r="B19" i="1"/>
  <c r="K19" i="1"/>
  <c r="L19" i="1"/>
  <c r="J19" i="1"/>
  <c r="A20" i="1"/>
  <c r="B20" i="1"/>
  <c r="K20" i="1"/>
  <c r="L20" i="1"/>
  <c r="J20" i="1"/>
  <c r="A21" i="1"/>
  <c r="B21" i="1"/>
  <c r="K21" i="1"/>
  <c r="L21" i="1"/>
  <c r="J21" i="1"/>
  <c r="A22" i="1"/>
  <c r="B22" i="1"/>
  <c r="K22" i="1"/>
  <c r="L22" i="1"/>
  <c r="J22" i="1"/>
  <c r="A23" i="1"/>
  <c r="B23" i="1"/>
  <c r="K23" i="1"/>
  <c r="L23" i="1"/>
  <c r="J23" i="1"/>
  <c r="A24" i="1"/>
  <c r="B24" i="1"/>
  <c r="K24" i="1"/>
  <c r="L24" i="1"/>
  <c r="J24" i="1"/>
  <c r="A25" i="1"/>
  <c r="B25" i="1"/>
  <c r="K25" i="1"/>
  <c r="L25" i="1"/>
  <c r="J25" i="1"/>
  <c r="A26" i="1"/>
  <c r="B26" i="1"/>
  <c r="K26" i="1"/>
  <c r="L26" i="1"/>
  <c r="J26" i="1"/>
  <c r="A27" i="1"/>
  <c r="B27" i="1"/>
  <c r="K27" i="1"/>
  <c r="L27" i="1"/>
  <c r="J27" i="1"/>
  <c r="A28" i="1"/>
  <c r="B28" i="1"/>
  <c r="K28" i="1"/>
  <c r="L28" i="1"/>
  <c r="J28" i="1"/>
  <c r="A29" i="1"/>
  <c r="B29" i="1"/>
  <c r="K29" i="1"/>
  <c r="L29" i="1"/>
  <c r="J29" i="1"/>
  <c r="A30" i="1"/>
  <c r="B30" i="1"/>
  <c r="K30" i="1"/>
  <c r="L30" i="1"/>
  <c r="J30" i="1"/>
  <c r="A31" i="1"/>
  <c r="B31" i="1"/>
  <c r="K31" i="1"/>
  <c r="L31" i="1"/>
  <c r="J31" i="1"/>
  <c r="A32" i="1"/>
  <c r="B32" i="1"/>
  <c r="K32" i="1"/>
  <c r="L32" i="1"/>
  <c r="J32" i="1"/>
  <c r="A33" i="1"/>
  <c r="B33" i="1"/>
  <c r="K33" i="1"/>
  <c r="L33" i="1"/>
  <c r="J33" i="1"/>
  <c r="A34" i="1"/>
  <c r="B34" i="1"/>
  <c r="K34" i="1"/>
  <c r="L34" i="1"/>
  <c r="J34" i="1"/>
  <c r="A35" i="1"/>
  <c r="B35" i="1"/>
  <c r="K35" i="1"/>
  <c r="L35" i="1"/>
  <c r="J35" i="1"/>
  <c r="A36" i="1"/>
  <c r="B36" i="1"/>
  <c r="K36" i="1"/>
  <c r="L36" i="1"/>
  <c r="J36" i="1"/>
  <c r="A37" i="1"/>
  <c r="B37" i="1"/>
  <c r="K37" i="1"/>
  <c r="L37" i="1"/>
  <c r="J37" i="1"/>
  <c r="A38" i="1"/>
  <c r="B38" i="1"/>
  <c r="K38" i="1"/>
  <c r="L38" i="1"/>
  <c r="J38" i="1"/>
  <c r="A39" i="1"/>
  <c r="B39" i="1"/>
  <c r="K39" i="1"/>
  <c r="L39" i="1"/>
  <c r="J39" i="1"/>
  <c r="A40" i="1"/>
  <c r="B40" i="1"/>
  <c r="K40" i="1"/>
  <c r="L40" i="1"/>
  <c r="J40" i="1"/>
  <c r="A41" i="1"/>
  <c r="B41" i="1"/>
  <c r="K41" i="1"/>
  <c r="L41" i="1"/>
  <c r="J41" i="1"/>
  <c r="A42" i="1"/>
  <c r="B42" i="1"/>
  <c r="K42" i="1"/>
  <c r="L42" i="1"/>
  <c r="J42" i="1"/>
  <c r="B2" i="1"/>
  <c r="K2" i="1"/>
  <c r="L2" i="1"/>
  <c r="J2" i="1"/>
  <c r="D2" i="1"/>
  <c r="C2" i="1"/>
  <c r="G3" i="1"/>
  <c r="C3" i="1"/>
  <c r="D3" i="1"/>
  <c r="E3" i="1"/>
  <c r="G4" i="1"/>
  <c r="C4" i="1"/>
  <c r="D4" i="1"/>
  <c r="E4" i="1"/>
  <c r="G5" i="1"/>
  <c r="C5" i="1"/>
  <c r="D5" i="1"/>
  <c r="E5" i="1"/>
  <c r="G6" i="1"/>
  <c r="C6" i="1"/>
  <c r="D6" i="1"/>
  <c r="E6" i="1"/>
  <c r="G7" i="1"/>
  <c r="C7" i="1"/>
  <c r="D7" i="1"/>
  <c r="E7" i="1"/>
  <c r="G8" i="1"/>
  <c r="C8" i="1"/>
  <c r="D8" i="1"/>
  <c r="E8" i="1"/>
  <c r="G9" i="1"/>
  <c r="C9" i="1"/>
  <c r="D9" i="1"/>
  <c r="E9" i="1"/>
  <c r="G10" i="1"/>
  <c r="C10" i="1"/>
  <c r="D10" i="1"/>
  <c r="E10" i="1"/>
  <c r="G11" i="1"/>
  <c r="C11" i="1"/>
  <c r="D11" i="1"/>
  <c r="E11" i="1"/>
  <c r="G12" i="1"/>
  <c r="C12" i="1"/>
  <c r="D12" i="1"/>
  <c r="E12" i="1"/>
  <c r="G13" i="1"/>
  <c r="C13" i="1"/>
  <c r="D13" i="1"/>
  <c r="E13" i="1"/>
  <c r="G14" i="1"/>
  <c r="C14" i="1"/>
  <c r="D14" i="1"/>
  <c r="E14" i="1"/>
  <c r="G15" i="1"/>
  <c r="C15" i="1"/>
  <c r="D15" i="1"/>
  <c r="E15" i="1"/>
  <c r="G16" i="1"/>
  <c r="C16" i="1"/>
  <c r="D16" i="1"/>
  <c r="E16" i="1"/>
  <c r="G17" i="1"/>
  <c r="C17" i="1"/>
  <c r="D17" i="1"/>
  <c r="E17" i="1"/>
  <c r="G18" i="1"/>
  <c r="C18" i="1"/>
  <c r="D18" i="1"/>
  <c r="E18" i="1"/>
  <c r="G19" i="1"/>
  <c r="C19" i="1"/>
  <c r="D19" i="1"/>
  <c r="E19" i="1"/>
  <c r="G20" i="1"/>
  <c r="C20" i="1"/>
  <c r="D20" i="1"/>
  <c r="E20" i="1"/>
  <c r="G21" i="1"/>
  <c r="C21" i="1"/>
  <c r="D21" i="1"/>
  <c r="E21" i="1"/>
  <c r="G22" i="1"/>
  <c r="C22" i="1"/>
  <c r="D22" i="1"/>
  <c r="E22" i="1"/>
  <c r="G23" i="1"/>
  <c r="C23" i="1"/>
  <c r="D23" i="1"/>
  <c r="E23" i="1"/>
  <c r="G24" i="1"/>
  <c r="C24" i="1"/>
  <c r="D24" i="1"/>
  <c r="E24" i="1"/>
  <c r="G25" i="1"/>
  <c r="C25" i="1"/>
  <c r="D25" i="1"/>
  <c r="E25" i="1"/>
  <c r="G26" i="1"/>
  <c r="C26" i="1"/>
  <c r="D26" i="1"/>
  <c r="E26" i="1"/>
  <c r="G27" i="1"/>
  <c r="C27" i="1"/>
  <c r="D27" i="1"/>
  <c r="E27" i="1"/>
  <c r="G28" i="1"/>
  <c r="C28" i="1"/>
  <c r="D28" i="1"/>
  <c r="E28" i="1"/>
  <c r="G29" i="1"/>
  <c r="C29" i="1"/>
  <c r="D29" i="1"/>
  <c r="E29" i="1"/>
  <c r="G30" i="1"/>
  <c r="C30" i="1"/>
  <c r="D30" i="1"/>
  <c r="E30" i="1"/>
  <c r="G31" i="1"/>
  <c r="C31" i="1"/>
  <c r="D31" i="1"/>
  <c r="E31" i="1"/>
  <c r="G32" i="1"/>
  <c r="C32" i="1"/>
  <c r="D32" i="1"/>
  <c r="E32" i="1"/>
  <c r="G33" i="1"/>
  <c r="C33" i="1"/>
  <c r="D33" i="1"/>
  <c r="E33" i="1"/>
  <c r="G34" i="1"/>
  <c r="C34" i="1"/>
  <c r="D34" i="1"/>
  <c r="E34" i="1"/>
  <c r="G35" i="1"/>
  <c r="C35" i="1"/>
  <c r="D35" i="1"/>
  <c r="E35" i="1"/>
  <c r="G36" i="1"/>
  <c r="C36" i="1"/>
  <c r="D36" i="1"/>
  <c r="E36" i="1"/>
  <c r="G37" i="1"/>
  <c r="C37" i="1"/>
  <c r="D37" i="1"/>
  <c r="E37" i="1"/>
  <c r="G38" i="1"/>
  <c r="C38" i="1"/>
  <c r="D38" i="1"/>
  <c r="E38" i="1"/>
  <c r="G39" i="1"/>
  <c r="C39" i="1"/>
  <c r="D39" i="1"/>
  <c r="E39" i="1"/>
  <c r="G40" i="1"/>
  <c r="C40" i="1"/>
  <c r="D40" i="1"/>
  <c r="E40" i="1"/>
  <c r="G41" i="1"/>
  <c r="C41" i="1"/>
  <c r="D41" i="1"/>
  <c r="E41" i="1"/>
  <c r="G42" i="1"/>
  <c r="C42" i="1"/>
  <c r="D42" i="1"/>
  <c r="E42" i="1"/>
  <c r="E2" i="1"/>
  <c r="G2" i="1"/>
  <c r="G44" i="1"/>
  <c r="G1" i="1"/>
</calcChain>
</file>

<file path=xl/sharedStrings.xml><?xml version="1.0" encoding="utf-8"?>
<sst xmlns="http://schemas.openxmlformats.org/spreadsheetml/2006/main" count="18" uniqueCount="18">
  <si>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</si>
  <si>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</si>
  <si>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</si>
  <si>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</si>
  <si>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</si>
  <si>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</si>
  <si>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</si>
  <si>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</si>
  <si>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</si>
  <si>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</si>
  <si>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</si>
  <si>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</si>
  <si>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</si>
  <si>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n</t>
  </si>
  <si>
    <t>fEn</t>
  </si>
  <si>
    <t>FESn</t>
  </si>
  <si>
    <t>v(theor)n</t>
  </si>
  <si>
    <t>v(exp 180 uM IP3)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</si>
</sst>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</cellXfs>
  <cellStyles count="5">
    <cellStyle name="Fulgt hyperkobling" xfId="2" builtinId="9" hidden="1"/>
    <cellStyle name="Fulgt hyperkobling" xfId="4" builtinId="9" hidden="1"/>
    <cellStyle name="Hyperkobling" xfId="1" builtinId="8" hidden="1"/>
    <cellStyle name="Hyperkobling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Cooperative Ca binding model 180uM IP3 </a:t>
            </a:r>
          </a:p>
        </c:rich>
      </c:tx>
      <c:layout>
        <c:manualLayout>
          <c:xMode val="edge"/>
          <c:yMode val="edge"/>
          <c:x val="0.152959232683715"/>
          <c:y val="0.00850159404888416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</c:f>
              <c:strCache>
                <c:ptCount val="1"/>
              </c:strCache>
            </c:strRef>
          </c:tx>
          <c:xVal>
            <c:numRef>
              <c:f>Sheet1!$G$2:$G$56</c:f>
              <c:numCache>
                <c:formatCode>General</c:formatCode>
                <c:ptCount val="55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4.504</c:v>
                </c:pt>
                <c:pt idx="43">
                  <c:v>4.7</c:v>
                </c:pt>
                <c:pt idx="44">
                  <c:v>5.008</c:v>
                </c:pt>
                <c:pt idx="45">
                  <c:v>5.331</c:v>
                </c:pt>
                <c:pt idx="46">
                  <c:v>5.536</c:v>
                </c:pt>
                <c:pt idx="47">
                  <c:v>5.837</c:v>
                </c:pt>
                <c:pt idx="48">
                  <c:v>6.101</c:v>
                </c:pt>
                <c:pt idx="49">
                  <c:v>6.344</c:v>
                </c:pt>
                <c:pt idx="50">
                  <c:v>6.52</c:v>
                </c:pt>
                <c:pt idx="51">
                  <c:v>6.812</c:v>
                </c:pt>
                <c:pt idx="52">
                  <c:v>7.011</c:v>
                </c:pt>
                <c:pt idx="53">
                  <c:v>7.308</c:v>
                </c:pt>
                <c:pt idx="54">
                  <c:v>8.001</c:v>
                </c:pt>
              </c:numCache>
            </c:numRef>
          </c:xVal>
          <c:yVal>
            <c:numRef>
              <c:f>Sheet1!$H$2:$H$56</c:f>
              <c:numCache>
                <c:formatCode>General</c:formatCode>
                <c:ptCount val="55"/>
              </c:numCache>
            </c:numRef>
          </c:yVal>
          <c:smooth val="0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180 uM IP3)</c:v>
                </c:pt>
              </c:strCache>
            </c:strRef>
          </c:tx>
          <c:xVal>
            <c:numRef>
              <c:f>Sheet1!$G$2:$G$56</c:f>
              <c:numCache>
                <c:formatCode>General</c:formatCode>
                <c:ptCount val="55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4.504</c:v>
                </c:pt>
                <c:pt idx="43">
                  <c:v>4.7</c:v>
                </c:pt>
                <c:pt idx="44">
                  <c:v>5.008</c:v>
                </c:pt>
                <c:pt idx="45">
                  <c:v>5.331</c:v>
                </c:pt>
                <c:pt idx="46">
                  <c:v>5.536</c:v>
                </c:pt>
                <c:pt idx="47">
                  <c:v>5.837</c:v>
                </c:pt>
                <c:pt idx="48">
                  <c:v>6.101</c:v>
                </c:pt>
                <c:pt idx="49">
                  <c:v>6.344</c:v>
                </c:pt>
                <c:pt idx="50">
                  <c:v>6.52</c:v>
                </c:pt>
                <c:pt idx="51">
                  <c:v>6.812</c:v>
                </c:pt>
                <c:pt idx="52">
                  <c:v>7.011</c:v>
                </c:pt>
                <c:pt idx="53">
                  <c:v>7.308</c:v>
                </c:pt>
                <c:pt idx="54">
                  <c:v>8.001</c:v>
                </c:pt>
              </c:numCache>
            </c:numRef>
          </c:xVal>
          <c:yVal>
            <c:numRef>
              <c:f>Sheet1!$I$2:$I$56</c:f>
              <c:numCache>
                <c:formatCode>General</c:formatCode>
                <c:ptCount val="55"/>
                <c:pt idx="42">
                  <c:v>2.481</c:v>
                </c:pt>
                <c:pt idx="43">
                  <c:v>2.115</c:v>
                </c:pt>
                <c:pt idx="44">
                  <c:v>2.469</c:v>
                </c:pt>
                <c:pt idx="45">
                  <c:v>3.559</c:v>
                </c:pt>
                <c:pt idx="46">
                  <c:v>3.394</c:v>
                </c:pt>
                <c:pt idx="47">
                  <c:v>3.031</c:v>
                </c:pt>
                <c:pt idx="48">
                  <c:v>3.546</c:v>
                </c:pt>
                <c:pt idx="49">
                  <c:v>3.75</c:v>
                </c:pt>
                <c:pt idx="50">
                  <c:v>2.717</c:v>
                </c:pt>
                <c:pt idx="51">
                  <c:v>1.825</c:v>
                </c:pt>
                <c:pt idx="52">
                  <c:v>1.109</c:v>
                </c:pt>
                <c:pt idx="53">
                  <c:v>0.543</c:v>
                </c:pt>
                <c:pt idx="54">
                  <c:v>0.298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v(theor)n</c:v>
                </c:pt>
              </c:strCache>
            </c:strRef>
          </c:tx>
          <c:xVal>
            <c:numRef>
              <c:f>Sheet1!$G$2:$G$56</c:f>
              <c:numCache>
                <c:formatCode>General</c:formatCode>
                <c:ptCount val="55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4.504</c:v>
                </c:pt>
                <c:pt idx="43">
                  <c:v>4.7</c:v>
                </c:pt>
                <c:pt idx="44">
                  <c:v>5.008</c:v>
                </c:pt>
                <c:pt idx="45">
                  <c:v>5.331</c:v>
                </c:pt>
                <c:pt idx="46">
                  <c:v>5.536</c:v>
                </c:pt>
                <c:pt idx="47">
                  <c:v>5.837</c:v>
                </c:pt>
                <c:pt idx="48">
                  <c:v>6.101</c:v>
                </c:pt>
                <c:pt idx="49">
                  <c:v>6.344</c:v>
                </c:pt>
                <c:pt idx="50">
                  <c:v>6.52</c:v>
                </c:pt>
                <c:pt idx="51">
                  <c:v>6.812</c:v>
                </c:pt>
                <c:pt idx="52">
                  <c:v>7.011</c:v>
                </c:pt>
                <c:pt idx="53">
                  <c:v>7.308</c:v>
                </c:pt>
                <c:pt idx="54">
                  <c:v>8.001</c:v>
                </c:pt>
              </c:numCache>
            </c:numRef>
          </c:xVal>
          <c:yVal>
            <c:numRef>
              <c:f>Sheet1!$J$2:$J$56</c:f>
              <c:numCache>
                <c:formatCode>General</c:formatCode>
                <c:ptCount val="55"/>
                <c:pt idx="0">
                  <c:v>1.63578037661902E-5</c:v>
                </c:pt>
                <c:pt idx="1">
                  <c:v>4.10886980109176E-5</c:v>
                </c:pt>
                <c:pt idx="2">
                  <c:v>0.000103208582543774</c:v>
                </c:pt>
                <c:pt idx="3">
                  <c:v>0.000259238392318703</c:v>
                </c:pt>
                <c:pt idx="4">
                  <c:v>0.000651115282162369</c:v>
                </c:pt>
                <c:pt idx="5">
                  <c:v>0.00163513579973778</c:v>
                </c:pt>
                <c:pt idx="6">
                  <c:v>0.00410480478824763</c:v>
                </c:pt>
                <c:pt idx="7">
                  <c:v>0.0102952440707739</c:v>
                </c:pt>
                <c:pt idx="8">
                  <c:v>0.0257627936867308</c:v>
                </c:pt>
                <c:pt idx="9">
                  <c:v>0.0641045808053818</c:v>
                </c:pt>
                <c:pt idx="10">
                  <c:v>0.157303816090436</c:v>
                </c:pt>
                <c:pt idx="11">
                  <c:v>0.373430000158364</c:v>
                </c:pt>
                <c:pt idx="12">
                  <c:v>0.824075815601028</c:v>
                </c:pt>
                <c:pt idx="13">
                  <c:v>1.584716556948634</c:v>
                </c:pt>
                <c:pt idx="14">
                  <c:v>2.500027011460356</c:v>
                </c:pt>
                <c:pt idx="15">
                  <c:v>3.232458106758758</c:v>
                </c:pt>
                <c:pt idx="16">
                  <c:v>3.630989916470544</c:v>
                </c:pt>
                <c:pt idx="17">
                  <c:v>3.769887057563109</c:v>
                </c:pt>
                <c:pt idx="18">
                  <c:v>3.751464744886241</c:v>
                </c:pt>
                <c:pt idx="19">
                  <c:v>3.62913197035749</c:v>
                </c:pt>
                <c:pt idx="20">
                  <c:v>3.418286683096569</c:v>
                </c:pt>
                <c:pt idx="21">
                  <c:v>3.119362495306357</c:v>
                </c:pt>
                <c:pt idx="22">
                  <c:v>2.736381862189692</c:v>
                </c:pt>
                <c:pt idx="23">
                  <c:v>2.289741593535146</c:v>
                </c:pt>
                <c:pt idx="24">
                  <c:v>1.818916243883121</c:v>
                </c:pt>
                <c:pt idx="25">
                  <c:v>1.371791850316928</c:v>
                </c:pt>
                <c:pt idx="26">
                  <c:v>0.987176097992914</c:v>
                </c:pt>
                <c:pt idx="27">
                  <c:v>0.683465639376971</c:v>
                </c:pt>
                <c:pt idx="28">
                  <c:v>0.459440952816501</c:v>
                </c:pt>
                <c:pt idx="29">
                  <c:v>0.302364696741148</c:v>
                </c:pt>
                <c:pt idx="30">
                  <c:v>0.196104841502425</c:v>
                </c:pt>
                <c:pt idx="31">
                  <c:v>0.125952212120466</c:v>
                </c:pt>
                <c:pt idx="32">
                  <c:v>0.0803797633742369</c:v>
                </c:pt>
                <c:pt idx="33">
                  <c:v>0.0510850012829394</c:v>
                </c:pt>
                <c:pt idx="34">
                  <c:v>0.0323810277002418</c:v>
                </c:pt>
                <c:pt idx="35">
                  <c:v>0.0204906403534611</c:v>
                </c:pt>
                <c:pt idx="36">
                  <c:v>0.0129525575351372</c:v>
                </c:pt>
                <c:pt idx="37">
                  <c:v>0.0081820297609069</c:v>
                </c:pt>
                <c:pt idx="38">
                  <c:v>0.00516630833873607</c:v>
                </c:pt>
                <c:pt idx="39">
                  <c:v>0.00326123344495268</c:v>
                </c:pt>
                <c:pt idx="40">
                  <c:v>0.00205830208799645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544840"/>
        <c:axId val="643550312"/>
      </c:scatterChart>
      <c:valAx>
        <c:axId val="6435448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pCa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643550312"/>
        <c:crosses val="autoZero"/>
        <c:crossBetween val="midCat"/>
      </c:valAx>
      <c:valAx>
        <c:axId val="643550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64354484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nb-NO"/>
          </a:pPr>
          <a:endParaRPr lang="nb-NO"/>
        </a:p>
      </c:txPr>
    </c:legend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</xdr:colOff>
      <xdr:row>21</xdr:row>
      <xdr:rowOff>120650</xdr:rowOff>
    </xdr:from>
    <xdr:to>
      <xdr:col>13</xdr:col>
      <xdr:colOff>711200</xdr:colOff>
      <xdr:row>57</xdr:row>
      <xdr:rowOff>152400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20" workbookViewId="0">
      <selection activeCell="O39" sqref="O39"/>
    </sheetView>
  </sheetViews>
  <sheetFormatPr baseColWidth="10" defaultRowHeight="13" x14ac:dyDescent="0"/>
  <cols>
    <col min="1" max="1" width="12.28515625" bestFit="1" customWidth="1"/>
    <col min="5" max="5" width="12.28515625" bestFit="1" customWidth="1"/>
    <col min="9" max="9" width="10.42578125" customWidth="1"/>
    <col min="10" max="10" width="14" customWidth="1"/>
  </cols>
  <sheetData>
    <row r="1" spans="1:12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I1" s="2" t="s">
        <v>17</v>
      </c>
      <c r="J1" t="s">
        <v>16</v>
      </c>
      <c r="K1" t="s">
        <v>14</v>
      </c>
      <c r="L1" t="s">
        <v>15</v>
      </c>
    </row>
    <row r="2" spans="1:12">
      <c r="A2">
        <v>2</v>
      </c>
      <c r="B2">
        <f>10^(-A2)</f>
        <v>0.01</v>
      </c>
      <c r="C2">
        <f>1+(B2/K1E)+(K2E/B2)</f>
        <v>25118865.315115821</v>
      </c>
      <c r="D2">
        <f>1+(B2/K1ES)+(K2ES/B2)</f>
        <v>25118865.315115821</v>
      </c>
      <c r="E2">
        <f>Vmax*1/(C2*KM+D2*1)</f>
        <v>1.6357868237847843E-7</v>
      </c>
      <c r="G2" s="1">
        <f t="shared" ref="G2" si="0">A2</f>
        <v>2</v>
      </c>
      <c r="J2">
        <f t="shared" ref="J2:J42" si="1">Vmax*1/(KM*K2+L2*1)</f>
        <v>1.6357803766190215E-5</v>
      </c>
      <c r="K2">
        <f t="shared" ref="K2:K42" si="2">1+((B2^n)/K1E)+(K2E/B2)</f>
        <v>251189.64317091129</v>
      </c>
      <c r="L2">
        <f t="shared" ref="L2:L42" si="3">1+(B2^n/K1ES)+(K2ES/B2)</f>
        <v>251189.64317091129</v>
      </c>
    </row>
    <row r="3" spans="1:12">
      <c r="A3">
        <f>A2+0.2</f>
        <v>2.2000000000000002</v>
      </c>
      <c r="B3">
        <f t="shared" ref="B3:B42" si="4">10^(-A3)</f>
        <v>6.3095734448019251E-3</v>
      </c>
      <c r="C3">
        <f t="shared" ref="C3:C42" si="5">1+(B3/K1E)+(K2E/B3)</f>
        <v>15848932.924642779</v>
      </c>
      <c r="D3">
        <f t="shared" ref="D3:D42" si="6">1+(B3/K1ES)+(K2ES/B3)</f>
        <v>15848932.924642779</v>
      </c>
      <c r="E3">
        <f t="shared" ref="E3:E42" si="7">Vmax*1/(C3*KM+D3*1)</f>
        <v>2.5925473409634742E-7</v>
      </c>
      <c r="G3" s="1">
        <f t="shared" ref="G3:G42" si="8">A3</f>
        <v>2.2000000000000002</v>
      </c>
      <c r="J3">
        <f t="shared" si="1"/>
        <v>4.1088698010917584E-5</v>
      </c>
      <c r="K3">
        <f t="shared" si="2"/>
        <v>100001.00003162281</v>
      </c>
      <c r="L3">
        <f t="shared" si="3"/>
        <v>100001.00003162281</v>
      </c>
    </row>
    <row r="4" spans="1:12">
      <c r="A4">
        <f t="shared" ref="A4:A42" si="9">A3+0.2</f>
        <v>2.4000000000000004</v>
      </c>
      <c r="B4">
        <f t="shared" si="4"/>
        <v>3.9810717055349682E-3</v>
      </c>
      <c r="C4">
        <f t="shared" si="5"/>
        <v>10000001.000050133</v>
      </c>
      <c r="D4">
        <f t="shared" si="6"/>
        <v>10000001.000050133</v>
      </c>
      <c r="E4">
        <f t="shared" si="7"/>
        <v>4.1089104801774623E-7</v>
      </c>
      <c r="G4" s="1">
        <f t="shared" si="8"/>
        <v>2.4000000000000004</v>
      </c>
      <c r="J4">
        <f t="shared" si="1"/>
        <v>1.032085825437737E-4</v>
      </c>
      <c r="K4">
        <f t="shared" si="2"/>
        <v>39811.717105468466</v>
      </c>
      <c r="L4">
        <f t="shared" si="3"/>
        <v>39811.717105468466</v>
      </c>
    </row>
    <row r="5" spans="1:12">
      <c r="A5">
        <f t="shared" si="9"/>
        <v>2.6000000000000005</v>
      </c>
      <c r="B5">
        <f t="shared" si="4"/>
        <v>2.5118864315095755E-3</v>
      </c>
      <c r="C5">
        <f t="shared" si="5"/>
        <v>6309574.4448813703</v>
      </c>
      <c r="D5">
        <f t="shared" si="6"/>
        <v>6309574.4448813703</v>
      </c>
      <c r="E5">
        <f t="shared" si="7"/>
        <v>6.5121838675228808E-7</v>
      </c>
      <c r="G5" s="1">
        <f t="shared" si="8"/>
        <v>2.6000000000000005</v>
      </c>
      <c r="J5">
        <f t="shared" si="1"/>
        <v>2.5923839231870298E-4</v>
      </c>
      <c r="K5">
        <f t="shared" si="2"/>
        <v>15849.932004043942</v>
      </c>
      <c r="L5">
        <f t="shared" si="3"/>
        <v>15849.932004043942</v>
      </c>
    </row>
    <row r="6" spans="1:12">
      <c r="A6">
        <f t="shared" si="9"/>
        <v>2.8000000000000007</v>
      </c>
      <c r="B6">
        <f t="shared" si="4"/>
        <v>1.5848931924611095E-3</v>
      </c>
      <c r="C6">
        <f t="shared" si="5"/>
        <v>3981072.7056608652</v>
      </c>
      <c r="D6">
        <f t="shared" si="6"/>
        <v>3981072.7056608652</v>
      </c>
      <c r="E6">
        <f t="shared" si="7"/>
        <v>1.0321114922735436E-6</v>
      </c>
      <c r="G6" s="1">
        <f t="shared" si="8"/>
        <v>2.8000000000000007</v>
      </c>
      <c r="J6">
        <f t="shared" si="1"/>
        <v>6.5111528216236874E-4</v>
      </c>
      <c r="K6">
        <f t="shared" si="2"/>
        <v>6310.5735706944588</v>
      </c>
      <c r="L6">
        <f t="shared" si="3"/>
        <v>6310.5735706944588</v>
      </c>
    </row>
    <row r="7" spans="1:12">
      <c r="A7">
        <f t="shared" si="9"/>
        <v>3.0000000000000009</v>
      </c>
      <c r="B7">
        <f t="shared" si="4"/>
        <v>9.9999999999999764E-4</v>
      </c>
      <c r="C7">
        <f t="shared" si="5"/>
        <v>2511887.431709107</v>
      </c>
      <c r="D7">
        <f t="shared" si="6"/>
        <v>2511887.431709107</v>
      </c>
      <c r="E7">
        <f t="shared" si="7"/>
        <v>1.6357862375597683E-6</v>
      </c>
      <c r="G7" s="1">
        <f t="shared" si="8"/>
        <v>3.0000000000000009</v>
      </c>
      <c r="J7">
        <f t="shared" si="1"/>
        <v>1.6351357997377801E-3</v>
      </c>
      <c r="K7">
        <f t="shared" si="2"/>
        <v>2512.8866310358062</v>
      </c>
      <c r="L7">
        <f t="shared" si="3"/>
        <v>2512.8866310358062</v>
      </c>
    </row>
    <row r="8" spans="1:12">
      <c r="A8">
        <f t="shared" si="9"/>
        <v>3.2000000000000011</v>
      </c>
      <c r="B8">
        <f t="shared" si="4"/>
        <v>6.3095734448019125E-4</v>
      </c>
      <c r="C8">
        <f t="shared" si="5"/>
        <v>1584894.1927773403</v>
      </c>
      <c r="D8">
        <f t="shared" si="6"/>
        <v>1584894.1927773403</v>
      </c>
      <c r="E8">
        <f t="shared" si="7"/>
        <v>2.5925458682441929E-6</v>
      </c>
      <c r="G8" s="1">
        <f t="shared" si="8"/>
        <v>3.2000000000000011</v>
      </c>
      <c r="J8">
        <f t="shared" si="1"/>
        <v>4.1048047882476287E-3</v>
      </c>
      <c r="K8">
        <f t="shared" si="2"/>
        <v>1001.0003162277624</v>
      </c>
      <c r="L8">
        <f t="shared" si="3"/>
        <v>1001.0003162277624</v>
      </c>
    </row>
    <row r="9" spans="1:12">
      <c r="A9">
        <f t="shared" si="9"/>
        <v>3.4000000000000012</v>
      </c>
      <c r="B9">
        <f t="shared" si="4"/>
        <v>3.9810717055349573E-4</v>
      </c>
      <c r="C9">
        <f t="shared" si="5"/>
        <v>1000001.000501186</v>
      </c>
      <c r="D9">
        <f t="shared" si="6"/>
        <v>1000001.000501186</v>
      </c>
      <c r="E9">
        <f t="shared" si="7"/>
        <v>4.1089067801230029E-6</v>
      </c>
      <c r="G9" s="1">
        <f t="shared" si="8"/>
        <v>3.4000000000000012</v>
      </c>
      <c r="J9">
        <f t="shared" si="1"/>
        <v>1.0295244070773887E-2</v>
      </c>
      <c r="K9">
        <f t="shared" si="2"/>
        <v>399.10767174072885</v>
      </c>
      <c r="L9">
        <f t="shared" si="3"/>
        <v>399.10767174072885</v>
      </c>
    </row>
    <row r="10" spans="1:12">
      <c r="A10">
        <f t="shared" si="9"/>
        <v>3.6000000000000014</v>
      </c>
      <c r="B10">
        <f t="shared" si="4"/>
        <v>2.5118864315095687E-4</v>
      </c>
      <c r="C10">
        <f t="shared" si="5"/>
        <v>630958.34527452034</v>
      </c>
      <c r="D10">
        <f t="shared" si="6"/>
        <v>630958.34527452034</v>
      </c>
      <c r="E10">
        <f t="shared" si="7"/>
        <v>6.5121745704169816E-6</v>
      </c>
      <c r="G10" s="1">
        <f t="shared" si="8"/>
        <v>3.6000000000000014</v>
      </c>
      <c r="J10">
        <f t="shared" si="1"/>
        <v>2.5762793686730769E-2</v>
      </c>
      <c r="K10">
        <f t="shared" si="2"/>
        <v>159.49011357434503</v>
      </c>
      <c r="L10">
        <f t="shared" si="3"/>
        <v>159.49011357434503</v>
      </c>
    </row>
    <row r="11" spans="1:12">
      <c r="A11">
        <f t="shared" si="9"/>
        <v>3.8000000000000016</v>
      </c>
      <c r="B11">
        <f t="shared" si="4"/>
        <v>1.5848931924611063E-4</v>
      </c>
      <c r="C11">
        <f t="shared" si="5"/>
        <v>398108.17181242193</v>
      </c>
      <c r="D11">
        <f t="shared" si="6"/>
        <v>398108.17181242193</v>
      </c>
      <c r="E11">
        <f t="shared" si="7"/>
        <v>1.0321091557560692E-5</v>
      </c>
      <c r="G11" s="1">
        <f t="shared" si="8"/>
        <v>3.8000000000000016</v>
      </c>
      <c r="J11">
        <f t="shared" si="1"/>
        <v>6.410458080538177E-2</v>
      </c>
      <c r="K11">
        <f t="shared" si="2"/>
        <v>64.09699337343072</v>
      </c>
      <c r="L11">
        <f t="shared" si="3"/>
        <v>64.09699337343072</v>
      </c>
    </row>
    <row r="12" spans="1:12">
      <c r="A12">
        <f t="shared" si="9"/>
        <v>4.0000000000000018</v>
      </c>
      <c r="B12">
        <f t="shared" si="4"/>
        <v>9.9999999999999558E-5</v>
      </c>
      <c r="C12">
        <f t="shared" si="5"/>
        <v>251189.64514621987</v>
      </c>
      <c r="D12">
        <f t="shared" si="6"/>
        <v>251189.64514621987</v>
      </c>
      <c r="E12">
        <f t="shared" si="7"/>
        <v>1.6357803637555495E-5</v>
      </c>
      <c r="G12" s="1">
        <f t="shared" si="8"/>
        <v>4.0000000000000018</v>
      </c>
      <c r="J12">
        <f t="shared" si="1"/>
        <v>0.15730381609043623</v>
      </c>
      <c r="K12">
        <f t="shared" si="2"/>
        <v>26.120859577410613</v>
      </c>
      <c r="L12">
        <f t="shared" si="3"/>
        <v>26.120859577410613</v>
      </c>
    </row>
    <row r="13" spans="1:12">
      <c r="A13">
        <f t="shared" si="9"/>
        <v>4.200000000000002</v>
      </c>
      <c r="B13">
        <f t="shared" si="4"/>
        <v>6.3095734448018941E-5</v>
      </c>
      <c r="C13">
        <f t="shared" si="5"/>
        <v>158490.32240838846</v>
      </c>
      <c r="D13">
        <f t="shared" si="6"/>
        <v>158490.32240838846</v>
      </c>
      <c r="E13">
        <f t="shared" si="7"/>
        <v>2.5925310950541899E-5</v>
      </c>
      <c r="G13" s="1">
        <f t="shared" si="8"/>
        <v>4.200000000000002</v>
      </c>
      <c r="J13">
        <f t="shared" si="1"/>
        <v>0.37343000015836431</v>
      </c>
      <c r="K13">
        <f t="shared" si="2"/>
        <v>11.003162277660072</v>
      </c>
      <c r="L13">
        <f t="shared" si="3"/>
        <v>11.003162277660072</v>
      </c>
    </row>
    <row r="14" spans="1:12">
      <c r="A14">
        <f t="shared" si="9"/>
        <v>4.4000000000000021</v>
      </c>
      <c r="B14">
        <f t="shared" si="4"/>
        <v>3.9810717055349491E-5</v>
      </c>
      <c r="C14">
        <f t="shared" si="5"/>
        <v>100001.00501187201</v>
      </c>
      <c r="D14">
        <f t="shared" si="6"/>
        <v>100001.00501187201</v>
      </c>
      <c r="E14">
        <f t="shared" si="7"/>
        <v>4.1088695964618594E-5</v>
      </c>
      <c r="G14" s="1">
        <f t="shared" si="8"/>
        <v>4.4000000000000021</v>
      </c>
      <c r="J14">
        <f t="shared" si="1"/>
        <v>0.82407581560102827</v>
      </c>
      <c r="K14">
        <f t="shared" si="2"/>
        <v>4.9860835778712085</v>
      </c>
      <c r="L14">
        <f t="shared" si="3"/>
        <v>4.9860835778712085</v>
      </c>
    </row>
    <row r="15" spans="1:12">
      <c r="A15">
        <f t="shared" si="9"/>
        <v>4.6000000000000023</v>
      </c>
      <c r="B15">
        <f t="shared" si="4"/>
        <v>2.5118864315095656E-5</v>
      </c>
      <c r="C15">
        <f t="shared" si="5"/>
        <v>63096.742391301472</v>
      </c>
      <c r="D15">
        <f t="shared" si="6"/>
        <v>63096.742391301472</v>
      </c>
      <c r="E15">
        <f t="shared" si="7"/>
        <v>6.5120808703676656E-5</v>
      </c>
      <c r="G15" s="1">
        <f t="shared" si="8"/>
        <v>4.6000000000000023</v>
      </c>
      <c r="J15">
        <f t="shared" si="1"/>
        <v>1.5847165569486337</v>
      </c>
      <c r="K15">
        <f t="shared" si="2"/>
        <v>2.5928364748083426</v>
      </c>
      <c r="L15">
        <f t="shared" si="3"/>
        <v>2.5928364748083426</v>
      </c>
    </row>
    <row r="16" spans="1:12">
      <c r="A16">
        <f t="shared" si="9"/>
        <v>4.8000000000000025</v>
      </c>
      <c r="B16">
        <f t="shared" si="4"/>
        <v>1.5848931924611016E-5</v>
      </c>
      <c r="C16">
        <f t="shared" si="5"/>
        <v>39811.729644603649</v>
      </c>
      <c r="D16">
        <f t="shared" si="6"/>
        <v>39811.729644603649</v>
      </c>
      <c r="E16">
        <f t="shared" si="7"/>
        <v>1.0320855003711348E-4</v>
      </c>
      <c r="G16" s="1">
        <f t="shared" si="8"/>
        <v>4.8000000000000025</v>
      </c>
      <c r="J16">
        <f t="shared" si="1"/>
        <v>2.500027011460356</v>
      </c>
      <c r="K16">
        <f t="shared" si="2"/>
        <v>1.643546598598127</v>
      </c>
      <c r="L16">
        <f t="shared" si="3"/>
        <v>1.643546598598127</v>
      </c>
    </row>
    <row r="17" spans="1:12">
      <c r="A17">
        <f t="shared" si="9"/>
        <v>5.0000000000000027</v>
      </c>
      <c r="B17">
        <f t="shared" si="4"/>
        <v>9.999999999999928E-6</v>
      </c>
      <c r="C17">
        <f t="shared" si="5"/>
        <v>25119.884267718833</v>
      </c>
      <c r="D17">
        <f t="shared" si="6"/>
        <v>25119.884267718833</v>
      </c>
      <c r="E17">
        <f t="shared" si="7"/>
        <v>1.6357204704041593E-4</v>
      </c>
      <c r="G17" s="1">
        <f t="shared" si="8"/>
        <v>5.0000000000000027</v>
      </c>
      <c r="J17">
        <f t="shared" si="1"/>
        <v>3.2324581067587577</v>
      </c>
      <c r="K17">
        <f t="shared" si="2"/>
        <v>1.2711412663006441</v>
      </c>
      <c r="L17">
        <f t="shared" si="3"/>
        <v>1.2711412663006441</v>
      </c>
    </row>
    <row r="18" spans="1:12">
      <c r="A18">
        <f t="shared" si="9"/>
        <v>5.2000000000000028</v>
      </c>
      <c r="B18">
        <f t="shared" si="4"/>
        <v>6.3095734448018873E-6</v>
      </c>
      <c r="C18">
        <f t="shared" si="5"/>
        <v>15849.963547387664</v>
      </c>
      <c r="D18">
        <f t="shared" si="6"/>
        <v>15849.963547387664</v>
      </c>
      <c r="E18">
        <f t="shared" si="7"/>
        <v>2.5923787640296029E-4</v>
      </c>
      <c r="G18" s="1">
        <f t="shared" si="8"/>
        <v>5.2000000000000028</v>
      </c>
      <c r="J18">
        <f t="shared" si="1"/>
        <v>3.6309899164705444</v>
      </c>
      <c r="K18">
        <f t="shared" si="2"/>
        <v>1.1316227766016826</v>
      </c>
      <c r="L18">
        <f t="shared" si="3"/>
        <v>1.1316227766016826</v>
      </c>
    </row>
    <row r="19" spans="1:12">
      <c r="A19">
        <f t="shared" si="9"/>
        <v>5.400000000000003</v>
      </c>
      <c r="B19">
        <f t="shared" si="4"/>
        <v>3.9810717055349378E-6</v>
      </c>
      <c r="C19">
        <f t="shared" si="5"/>
        <v>10001.0501187233</v>
      </c>
      <c r="D19">
        <f t="shared" si="6"/>
        <v>10001.0501187233</v>
      </c>
      <c r="E19">
        <f t="shared" si="7"/>
        <v>4.1084794519694284E-4</v>
      </c>
      <c r="G19" s="1">
        <f t="shared" si="8"/>
        <v>5.400000000000003</v>
      </c>
      <c r="J19">
        <f t="shared" si="1"/>
        <v>3.7698870575631087</v>
      </c>
      <c r="K19">
        <f t="shared" si="2"/>
        <v>1.0899294404180768</v>
      </c>
      <c r="L19">
        <f t="shared" si="3"/>
        <v>1.0899294404180768</v>
      </c>
    </row>
    <row r="20" spans="1:12">
      <c r="A20">
        <f t="shared" si="9"/>
        <v>5.6000000000000032</v>
      </c>
      <c r="B20">
        <f t="shared" si="4"/>
        <v>2.5118864315095581E-6</v>
      </c>
      <c r="C20">
        <f t="shared" si="5"/>
        <v>6310.6528776253663</v>
      </c>
      <c r="D20">
        <f t="shared" si="6"/>
        <v>6310.6528776253663</v>
      </c>
      <c r="E20">
        <f t="shared" si="7"/>
        <v>6.5110709949796038E-4</v>
      </c>
      <c r="G20" s="1">
        <f t="shared" si="8"/>
        <v>5.6000000000000032</v>
      </c>
      <c r="J20">
        <f t="shared" si="1"/>
        <v>3.751464744886241</v>
      </c>
      <c r="K20">
        <f t="shared" si="2"/>
        <v>1.0952817553970395</v>
      </c>
      <c r="L20">
        <f t="shared" si="3"/>
        <v>1.0952817553970395</v>
      </c>
    </row>
    <row r="21" spans="1:12">
      <c r="A21">
        <f t="shared" si="9"/>
        <v>5.8000000000000034</v>
      </c>
      <c r="B21">
        <f t="shared" si="4"/>
        <v>1.5848931924610999E-6</v>
      </c>
      <c r="C21">
        <f t="shared" si="5"/>
        <v>3982.1975980761281</v>
      </c>
      <c r="D21">
        <f t="shared" si="6"/>
        <v>3982.1975980761281</v>
      </c>
      <c r="E21">
        <f t="shared" si="7"/>
        <v>1.0318199410984023E-3</v>
      </c>
      <c r="G21" s="1">
        <f t="shared" si="8"/>
        <v>5.8000000000000034</v>
      </c>
      <c r="J21">
        <f t="shared" si="1"/>
        <v>3.6291319703574896</v>
      </c>
      <c r="K21">
        <f t="shared" si="2"/>
        <v>1.1322021146242194</v>
      </c>
      <c r="L21">
        <f t="shared" si="3"/>
        <v>1.1322021146242194</v>
      </c>
    </row>
    <row r="22" spans="1:12">
      <c r="A22">
        <f t="shared" si="9"/>
        <v>6.0000000000000036</v>
      </c>
      <c r="B22">
        <f t="shared" si="4"/>
        <v>9.9999999999998979E-7</v>
      </c>
      <c r="C22">
        <f t="shared" si="5"/>
        <v>2513.0859577410579</v>
      </c>
      <c r="D22">
        <f t="shared" si="6"/>
        <v>2513.0859577410579</v>
      </c>
      <c r="E22">
        <f t="shared" si="7"/>
        <v>1.6350061081008519E-3</v>
      </c>
      <c r="G22" s="1">
        <f t="shared" si="8"/>
        <v>6.0000000000000036</v>
      </c>
      <c r="J22">
        <f t="shared" si="1"/>
        <v>3.4182866830965688</v>
      </c>
      <c r="K22">
        <f t="shared" si="2"/>
        <v>1.202038117928399</v>
      </c>
      <c r="L22">
        <f t="shared" si="3"/>
        <v>1.202038117928399</v>
      </c>
    </row>
    <row r="23" spans="1:12">
      <c r="A23">
        <f t="shared" si="9"/>
        <v>6.2000000000000037</v>
      </c>
      <c r="B23">
        <f t="shared" si="4"/>
        <v>6.3095734448018682E-7</v>
      </c>
      <c r="C23">
        <f t="shared" si="5"/>
        <v>1586.2094202271185</v>
      </c>
      <c r="D23">
        <f t="shared" si="6"/>
        <v>1586.2094202271185</v>
      </c>
      <c r="E23">
        <f t="shared" si="7"/>
        <v>2.5903962230288497E-3</v>
      </c>
      <c r="G23" s="1">
        <f t="shared" si="8"/>
        <v>6.2000000000000037</v>
      </c>
      <c r="J23">
        <f t="shared" si="1"/>
        <v>3.1193624953063566</v>
      </c>
      <c r="K23">
        <f t="shared" si="2"/>
        <v>1.3172277660168406</v>
      </c>
      <c r="L23">
        <f t="shared" si="3"/>
        <v>1.3172277660168406</v>
      </c>
    </row>
    <row r="24" spans="1:12">
      <c r="A24">
        <f t="shared" si="9"/>
        <v>6.4000000000000039</v>
      </c>
      <c r="B24">
        <f t="shared" si="4"/>
        <v>3.9810717055349327E-7</v>
      </c>
      <c r="C24">
        <f t="shared" si="5"/>
        <v>1001.5011872336199</v>
      </c>
      <c r="D24">
        <f t="shared" si="6"/>
        <v>1001.5011872336199</v>
      </c>
      <c r="E24">
        <f t="shared" si="7"/>
        <v>4.1027518923256396E-3</v>
      </c>
      <c r="G24" s="1">
        <f t="shared" si="8"/>
        <v>6.4000000000000039</v>
      </c>
      <c r="J24">
        <f t="shared" si="1"/>
        <v>2.7363818621896923</v>
      </c>
      <c r="K24">
        <f t="shared" si="2"/>
        <v>1.5015853407978299</v>
      </c>
      <c r="L24">
        <f t="shared" si="3"/>
        <v>1.5015853407978299</v>
      </c>
    </row>
    <row r="25" spans="1:12">
      <c r="A25">
        <f t="shared" si="9"/>
        <v>6.6000000000000041</v>
      </c>
      <c r="B25">
        <f t="shared" si="4"/>
        <v>2.511886431509551E-7</v>
      </c>
      <c r="C25">
        <f t="shared" si="5"/>
        <v>632.75167271491182</v>
      </c>
      <c r="D25">
        <f t="shared" si="6"/>
        <v>632.75167271491182</v>
      </c>
      <c r="E25">
        <f t="shared" si="7"/>
        <v>6.4937179438171021E-3</v>
      </c>
      <c r="G25" s="1">
        <f t="shared" si="8"/>
        <v>6.6000000000000041</v>
      </c>
      <c r="J25">
        <f t="shared" si="1"/>
        <v>2.2897415935351462</v>
      </c>
      <c r="K25">
        <f t="shared" si="2"/>
        <v>1.7944867240435354</v>
      </c>
      <c r="L25">
        <f t="shared" si="3"/>
        <v>1.7944867240435354</v>
      </c>
    </row>
    <row r="26" spans="1:12">
      <c r="A26">
        <f t="shared" si="9"/>
        <v>6.8000000000000043</v>
      </c>
      <c r="B26">
        <f t="shared" si="4"/>
        <v>1.5848931924610953E-7</v>
      </c>
      <c r="C26">
        <f t="shared" si="5"/>
        <v>400.36609596528791</v>
      </c>
      <c r="D26">
        <f t="shared" si="6"/>
        <v>400.36609596528791</v>
      </c>
      <c r="E26">
        <f t="shared" si="7"/>
        <v>1.0262884226453968E-2</v>
      </c>
      <c r="G26" s="1">
        <f t="shared" si="8"/>
        <v>6.8000000000000043</v>
      </c>
      <c r="J26">
        <f t="shared" si="1"/>
        <v>1.8189162438831212</v>
      </c>
      <c r="K26">
        <f t="shared" si="2"/>
        <v>2.2589885075286276</v>
      </c>
      <c r="L26">
        <f t="shared" si="3"/>
        <v>2.2589885075286276</v>
      </c>
    </row>
    <row r="27" spans="1:12">
      <c r="A27">
        <f t="shared" si="9"/>
        <v>7.0000000000000044</v>
      </c>
      <c r="B27">
        <f t="shared" si="4"/>
        <v>9.9999999999998857E-8</v>
      </c>
      <c r="C27">
        <f t="shared" si="5"/>
        <v>254.18390546592468</v>
      </c>
      <c r="D27">
        <f t="shared" si="6"/>
        <v>254.18390546592468</v>
      </c>
      <c r="E27">
        <f t="shared" si="7"/>
        <v>1.6165110389492934E-2</v>
      </c>
      <c r="G27" s="1">
        <f t="shared" si="8"/>
        <v>7.0000000000000044</v>
      </c>
      <c r="J27">
        <f t="shared" si="1"/>
        <v>1.3717918503169284</v>
      </c>
      <c r="K27">
        <f t="shared" si="2"/>
        <v>2.9952874338332141</v>
      </c>
      <c r="L27">
        <f t="shared" si="3"/>
        <v>2.9952874338332141</v>
      </c>
    </row>
    <row r="28" spans="1:12">
      <c r="A28">
        <f t="shared" si="9"/>
        <v>7.2000000000000046</v>
      </c>
      <c r="B28">
        <f t="shared" si="4"/>
        <v>6.3095734448018516E-8</v>
      </c>
      <c r="C28">
        <f t="shared" si="5"/>
        <v>162.65159690627814</v>
      </c>
      <c r="D28">
        <f t="shared" si="6"/>
        <v>162.65159690627814</v>
      </c>
      <c r="E28">
        <f t="shared" si="7"/>
        <v>2.5262038425953572E-2</v>
      </c>
      <c r="G28" s="1">
        <f t="shared" si="8"/>
        <v>7.2000000000000046</v>
      </c>
      <c r="J28">
        <f t="shared" si="1"/>
        <v>0.98717609799291361</v>
      </c>
      <c r="K28">
        <f t="shared" si="2"/>
        <v>4.1622876601684142</v>
      </c>
      <c r="L28">
        <f t="shared" si="3"/>
        <v>4.1622876601684142</v>
      </c>
    </row>
    <row r="29" spans="1:12">
      <c r="A29">
        <f t="shared" si="9"/>
        <v>7.4000000000000048</v>
      </c>
      <c r="B29">
        <f t="shared" si="4"/>
        <v>3.9810717055349286E-8</v>
      </c>
      <c r="C29">
        <f t="shared" si="5"/>
        <v>106.01187233627194</v>
      </c>
      <c r="D29">
        <f t="shared" si="6"/>
        <v>106.01187233627194</v>
      </c>
      <c r="E29">
        <f t="shared" si="7"/>
        <v>3.8758969165788859E-2</v>
      </c>
      <c r="G29" s="1">
        <f t="shared" si="8"/>
        <v>7.4000000000000048</v>
      </c>
      <c r="J29">
        <f t="shared" si="1"/>
        <v>0.68346563937697069</v>
      </c>
      <c r="K29">
        <f t="shared" si="2"/>
        <v>6.0118763173444751</v>
      </c>
      <c r="L29">
        <f t="shared" si="3"/>
        <v>6.0118763173444751</v>
      </c>
    </row>
    <row r="30" spans="1:12">
      <c r="A30">
        <f t="shared" si="9"/>
        <v>7.600000000000005</v>
      </c>
      <c r="B30">
        <f t="shared" si="4"/>
        <v>2.5118864315095483E-8</v>
      </c>
      <c r="C30">
        <f t="shared" si="5"/>
        <v>72.039016795261588</v>
      </c>
      <c r="D30">
        <f t="shared" si="6"/>
        <v>72.039016795261588</v>
      </c>
      <c r="E30">
        <f t="shared" si="7"/>
        <v>5.7037298312480236E-2</v>
      </c>
      <c r="G30" s="1">
        <f t="shared" si="8"/>
        <v>7.600000000000005</v>
      </c>
      <c r="J30">
        <f t="shared" si="1"/>
        <v>0.45944095281650082</v>
      </c>
      <c r="K30">
        <f t="shared" si="2"/>
        <v>8.9432839321360937</v>
      </c>
      <c r="L30">
        <f t="shared" si="3"/>
        <v>8.9432839321360937</v>
      </c>
    </row>
    <row r="31" spans="1:12">
      <c r="A31">
        <f t="shared" si="9"/>
        <v>7.8000000000000052</v>
      </c>
      <c r="B31">
        <f t="shared" si="4"/>
        <v>1.5848931924610908E-8</v>
      </c>
      <c r="C31">
        <f t="shared" si="5"/>
        <v>53.399971173291092</v>
      </c>
      <c r="D31">
        <f t="shared" si="6"/>
        <v>53.399971173291092</v>
      </c>
      <c r="E31">
        <f t="shared" si="7"/>
        <v>7.694593837429356E-2</v>
      </c>
      <c r="G31" s="1">
        <f t="shared" si="8"/>
        <v>7.8000000000000052</v>
      </c>
      <c r="J31">
        <f t="shared" si="1"/>
        <v>0.30236469674114835</v>
      </c>
      <c r="K31">
        <f t="shared" si="2"/>
        <v>13.589254748899176</v>
      </c>
      <c r="L31">
        <f t="shared" si="3"/>
        <v>13.589254748899176</v>
      </c>
    </row>
    <row r="32" spans="1:12">
      <c r="A32">
        <f t="shared" si="9"/>
        <v>8.0000000000000053</v>
      </c>
      <c r="B32">
        <f t="shared" si="4"/>
        <v>9.9999999999998761E-9</v>
      </c>
      <c r="C32">
        <f t="shared" si="5"/>
        <v>46.071487464784568</v>
      </c>
      <c r="D32">
        <f t="shared" si="6"/>
        <v>46.071487464784568</v>
      </c>
      <c r="E32">
        <f t="shared" si="7"/>
        <v>8.9185548745953053E-2</v>
      </c>
      <c r="G32" s="1">
        <f t="shared" si="8"/>
        <v>8.0000000000000053</v>
      </c>
      <c r="J32">
        <f t="shared" si="1"/>
        <v>0.19610484150242485</v>
      </c>
      <c r="K32">
        <f t="shared" si="2"/>
        <v>20.952623400877648</v>
      </c>
      <c r="L32">
        <f t="shared" si="3"/>
        <v>20.952623400877648</v>
      </c>
    </row>
    <row r="33" spans="1:12">
      <c r="A33">
        <f t="shared" si="9"/>
        <v>8.2000000000000046</v>
      </c>
      <c r="B33">
        <f t="shared" si="4"/>
        <v>6.3095734448018444E-9</v>
      </c>
      <c r="C33">
        <f t="shared" si="5"/>
        <v>48.471708526295131</v>
      </c>
      <c r="D33">
        <f t="shared" si="6"/>
        <v>48.471708526295131</v>
      </c>
      <c r="E33">
        <f t="shared" si="7"/>
        <v>8.4769260585483397E-2</v>
      </c>
      <c r="G33" s="1">
        <f t="shared" si="8"/>
        <v>8.2000000000000046</v>
      </c>
      <c r="J33">
        <f t="shared" si="1"/>
        <v>0.12595221212046562</v>
      </c>
      <c r="K33">
        <f t="shared" si="2"/>
        <v>32.622776701684181</v>
      </c>
      <c r="L33">
        <f t="shared" si="3"/>
        <v>32.622776701684181</v>
      </c>
    </row>
    <row r="34" spans="1:12">
      <c r="A34">
        <f t="shared" si="9"/>
        <v>8.4000000000000039</v>
      </c>
      <c r="B34">
        <f t="shared" si="4"/>
        <v>3.9810717055349243E-9</v>
      </c>
      <c r="C34">
        <f t="shared" si="5"/>
        <v>61.11872336272765</v>
      </c>
      <c r="D34">
        <f t="shared" si="6"/>
        <v>61.11872336272765</v>
      </c>
      <c r="E34">
        <f t="shared" si="7"/>
        <v>6.7228349432358531E-2</v>
      </c>
      <c r="G34" s="1">
        <f t="shared" si="8"/>
        <v>8.4000000000000039</v>
      </c>
      <c r="J34">
        <f t="shared" si="1"/>
        <v>8.0379763374236926E-2</v>
      </c>
      <c r="K34">
        <f t="shared" si="2"/>
        <v>51.118723402538464</v>
      </c>
      <c r="L34">
        <f t="shared" si="3"/>
        <v>51.118723402538464</v>
      </c>
    </row>
    <row r="35" spans="1:12">
      <c r="A35">
        <f t="shared" si="9"/>
        <v>8.6000000000000032</v>
      </c>
      <c r="B35">
        <f t="shared" si="4"/>
        <v>2.5118864315095547E-9</v>
      </c>
      <c r="C35">
        <f t="shared" si="5"/>
        <v>86.742396917230693</v>
      </c>
      <c r="D35">
        <f t="shared" si="6"/>
        <v>86.742396917230693</v>
      </c>
      <c r="E35">
        <f t="shared" si="7"/>
        <v>4.736911864459796E-2</v>
      </c>
      <c r="G35" s="1">
        <f t="shared" si="8"/>
        <v>8.6000000000000032</v>
      </c>
      <c r="J35">
        <f t="shared" si="1"/>
        <v>5.1085001282939441E-2</v>
      </c>
      <c r="K35">
        <f t="shared" si="2"/>
        <v>80.432823488277734</v>
      </c>
      <c r="L35">
        <f t="shared" si="3"/>
        <v>80.432823488277734</v>
      </c>
    </row>
    <row r="36" spans="1:12">
      <c r="A36">
        <f t="shared" si="9"/>
        <v>8.8000000000000025</v>
      </c>
      <c r="B36">
        <f t="shared" si="4"/>
        <v>1.5848931924611004E-9</v>
      </c>
      <c r="C36">
        <f t="shared" si="5"/>
        <v>130.87361288495248</v>
      </c>
      <c r="D36">
        <f t="shared" si="6"/>
        <v>130.87361288495248</v>
      </c>
      <c r="E36">
        <f t="shared" si="7"/>
        <v>3.1396022471704393E-2</v>
      </c>
      <c r="G36" s="1">
        <f t="shared" si="8"/>
        <v>8.8000000000000025</v>
      </c>
      <c r="J36">
        <f t="shared" si="1"/>
        <v>3.2381027700241843E-2</v>
      </c>
      <c r="K36">
        <f t="shared" si="2"/>
        <v>126.89254118572711</v>
      </c>
      <c r="L36">
        <f t="shared" si="3"/>
        <v>126.89254118572711</v>
      </c>
    </row>
    <row r="37" spans="1:12">
      <c r="A37">
        <f t="shared" si="9"/>
        <v>9.0000000000000018</v>
      </c>
      <c r="B37">
        <f t="shared" si="4"/>
        <v>9.9999999999999365E-10</v>
      </c>
      <c r="C37">
        <f t="shared" si="5"/>
        <v>203.03811792839844</v>
      </c>
      <c r="D37">
        <f t="shared" si="6"/>
        <v>203.03811792839844</v>
      </c>
      <c r="E37">
        <f t="shared" si="7"/>
        <v>2.0237140360698774E-2</v>
      </c>
      <c r="G37" s="1">
        <f t="shared" si="8"/>
        <v>9.0000000000000018</v>
      </c>
      <c r="J37">
        <f t="shared" si="1"/>
        <v>2.0490640353461129E-2</v>
      </c>
      <c r="K37">
        <f t="shared" si="2"/>
        <v>200.52623149940075</v>
      </c>
      <c r="L37">
        <f t="shared" si="3"/>
        <v>200.52623149940075</v>
      </c>
    </row>
    <row r="38" spans="1:12">
      <c r="A38">
        <f t="shared" si="9"/>
        <v>9.2000000000000011</v>
      </c>
      <c r="B38">
        <f t="shared" si="4"/>
        <v>6.3095734448019042E-10</v>
      </c>
      <c r="C38">
        <f t="shared" si="5"/>
        <v>318.81265920929991</v>
      </c>
      <c r="D38">
        <f t="shared" si="6"/>
        <v>318.81265920929991</v>
      </c>
      <c r="E38">
        <f t="shared" si="7"/>
        <v>1.2888167305776955E-2</v>
      </c>
      <c r="G38" s="1">
        <f t="shared" si="8"/>
        <v>9.2000000000000011</v>
      </c>
      <c r="J38">
        <f t="shared" si="1"/>
        <v>1.2952557535137233E-2</v>
      </c>
      <c r="K38">
        <f t="shared" si="2"/>
        <v>317.2277660178388</v>
      </c>
      <c r="L38">
        <f t="shared" si="3"/>
        <v>317.2277660178388</v>
      </c>
    </row>
    <row r="39" spans="1:12">
      <c r="A39">
        <f t="shared" si="9"/>
        <v>9.4</v>
      </c>
      <c r="B39">
        <f t="shared" si="4"/>
        <v>3.9810717055349621E-10</v>
      </c>
      <c r="C39">
        <f t="shared" si="5"/>
        <v>503.18723362727269</v>
      </c>
      <c r="D39">
        <f t="shared" si="6"/>
        <v>503.18723362727269</v>
      </c>
      <c r="E39">
        <f t="shared" si="7"/>
        <v>8.1657693528304313E-3</v>
      </c>
      <c r="G39" s="1">
        <f t="shared" si="8"/>
        <v>9.4</v>
      </c>
      <c r="J39">
        <f t="shared" si="1"/>
        <v>8.1820297609069004E-3</v>
      </c>
      <c r="K39">
        <f t="shared" si="2"/>
        <v>502.18723362767082</v>
      </c>
      <c r="L39">
        <f t="shared" si="3"/>
        <v>502.18723362767082</v>
      </c>
    </row>
    <row r="40" spans="1:12">
      <c r="A40">
        <f t="shared" si="9"/>
        <v>9.6</v>
      </c>
      <c r="B40">
        <f t="shared" si="4"/>
        <v>2.5118864315095784E-10</v>
      </c>
      <c r="C40">
        <f t="shared" si="5"/>
        <v>795.95919206876079</v>
      </c>
      <c r="D40">
        <f t="shared" si="6"/>
        <v>795.95919206876079</v>
      </c>
      <c r="E40">
        <f t="shared" si="7"/>
        <v>5.1622130029175565E-3</v>
      </c>
      <c r="G40" s="1">
        <f t="shared" si="8"/>
        <v>9.6</v>
      </c>
      <c r="J40">
        <f t="shared" si="1"/>
        <v>5.1663083387360718E-3</v>
      </c>
      <c r="K40">
        <f t="shared" si="2"/>
        <v>795.32823472443908</v>
      </c>
      <c r="L40">
        <f t="shared" si="3"/>
        <v>795.32823472443908</v>
      </c>
    </row>
    <row r="41" spans="1:12">
      <c r="A41">
        <f t="shared" si="9"/>
        <v>9.7999999999999989</v>
      </c>
      <c r="B41">
        <f t="shared" si="4"/>
        <v>1.5848931924611155E-10</v>
      </c>
      <c r="C41">
        <f t="shared" si="5"/>
        <v>1260.3235189647169</v>
      </c>
      <c r="D41">
        <f t="shared" si="6"/>
        <v>1260.3235189647169</v>
      </c>
      <c r="E41">
        <f t="shared" si="7"/>
        <v>3.2602032964237173E-3</v>
      </c>
      <c r="G41" s="1">
        <f t="shared" si="8"/>
        <v>9.7999999999999989</v>
      </c>
      <c r="J41">
        <f t="shared" si="1"/>
        <v>3.2612334449526798E-3</v>
      </c>
      <c r="K41">
        <f t="shared" si="2"/>
        <v>1259.9254117942264</v>
      </c>
      <c r="L41">
        <f t="shared" si="3"/>
        <v>1259.9254117942264</v>
      </c>
    </row>
    <row r="42" spans="1:12">
      <c r="A42">
        <f t="shared" si="9"/>
        <v>9.9999999999999982</v>
      </c>
      <c r="B42">
        <f t="shared" si="4"/>
        <v>1.0000000000000033E-10</v>
      </c>
      <c r="C42">
        <f t="shared" si="5"/>
        <v>1996.5135036120205</v>
      </c>
      <c r="D42">
        <f t="shared" si="6"/>
        <v>1996.5135036120205</v>
      </c>
      <c r="E42">
        <f t="shared" si="7"/>
        <v>2.0580431255062463E-3</v>
      </c>
      <c r="G42" s="1">
        <f t="shared" si="8"/>
        <v>9.9999999999999982</v>
      </c>
      <c r="J42">
        <f t="shared" si="1"/>
        <v>2.0583020879964536E-3</v>
      </c>
      <c r="K42">
        <f t="shared" si="2"/>
        <v>1996.2623149688945</v>
      </c>
      <c r="L42">
        <f t="shared" si="3"/>
        <v>1996.2623149688945</v>
      </c>
    </row>
    <row r="44" spans="1:12">
      <c r="A44">
        <v>4.5039999999999996</v>
      </c>
      <c r="G44" s="2">
        <f t="shared" ref="G44:G56" si="10">A44</f>
        <v>4.5039999999999996</v>
      </c>
      <c r="I44">
        <v>2.4809999999999999</v>
      </c>
    </row>
    <row r="45" spans="1:12">
      <c r="A45">
        <v>4.7</v>
      </c>
      <c r="G45" s="2">
        <f t="shared" si="10"/>
        <v>4.7</v>
      </c>
      <c r="I45">
        <v>2.1150000000000002</v>
      </c>
    </row>
    <row r="46" spans="1:12">
      <c r="A46">
        <v>5.008</v>
      </c>
      <c r="G46" s="2">
        <f t="shared" si="10"/>
        <v>5.008</v>
      </c>
      <c r="I46">
        <v>2.4689999999999999</v>
      </c>
    </row>
    <row r="47" spans="1:12">
      <c r="A47">
        <v>5.3310000000000004</v>
      </c>
      <c r="G47" s="2">
        <f t="shared" si="10"/>
        <v>5.3310000000000004</v>
      </c>
      <c r="I47">
        <v>3.5590000000000002</v>
      </c>
    </row>
    <row r="48" spans="1:12">
      <c r="A48">
        <v>5.5359999999999996</v>
      </c>
      <c r="G48" s="2">
        <f t="shared" si="10"/>
        <v>5.5359999999999996</v>
      </c>
      <c r="I48">
        <v>3.3940000000000001</v>
      </c>
    </row>
    <row r="49" spans="1:12">
      <c r="A49">
        <v>5.8369999999999997</v>
      </c>
      <c r="G49" s="2">
        <f t="shared" si="10"/>
        <v>5.8369999999999997</v>
      </c>
      <c r="I49">
        <v>3.0310000000000001</v>
      </c>
    </row>
    <row r="50" spans="1:12">
      <c r="A50">
        <v>6.101</v>
      </c>
      <c r="G50" s="2">
        <f t="shared" si="10"/>
        <v>6.101</v>
      </c>
      <c r="I50">
        <v>3.5459999999999998</v>
      </c>
    </row>
    <row r="51" spans="1:12">
      <c r="A51">
        <v>6.3440000000000003</v>
      </c>
      <c r="G51" s="2">
        <f t="shared" si="10"/>
        <v>6.3440000000000003</v>
      </c>
      <c r="I51">
        <v>3.75</v>
      </c>
    </row>
    <row r="52" spans="1:12">
      <c r="A52">
        <v>6.52</v>
      </c>
      <c r="G52" s="2">
        <f t="shared" si="10"/>
        <v>6.52</v>
      </c>
      <c r="I52">
        <v>2.7170000000000001</v>
      </c>
    </row>
    <row r="53" spans="1:12">
      <c r="A53">
        <v>6.8120000000000003</v>
      </c>
      <c r="G53" s="2">
        <f t="shared" si="10"/>
        <v>6.8120000000000003</v>
      </c>
      <c r="I53">
        <v>1.825</v>
      </c>
    </row>
    <row r="54" spans="1:12">
      <c r="A54">
        <v>7.0110000000000001</v>
      </c>
      <c r="G54" s="2">
        <f t="shared" si="10"/>
        <v>7.0110000000000001</v>
      </c>
      <c r="I54">
        <v>1.109</v>
      </c>
    </row>
    <row r="55" spans="1:12">
      <c r="A55">
        <v>7.3079999999999998</v>
      </c>
      <c r="G55" s="2">
        <f t="shared" si="10"/>
        <v>7.3079999999999998</v>
      </c>
      <c r="I55">
        <v>0.54300000000000004</v>
      </c>
    </row>
    <row r="56" spans="1:12">
      <c r="A56">
        <v>8.0009999999999994</v>
      </c>
      <c r="G56" s="2">
        <f t="shared" si="10"/>
        <v>8.0009999999999994</v>
      </c>
      <c r="I56">
        <v>0.29799999999999999</v>
      </c>
    </row>
    <row r="60" spans="1:12">
      <c r="G60" s="3" t="s">
        <v>2</v>
      </c>
      <c r="H60" s="3" t="s">
        <v>3</v>
      </c>
      <c r="I60" s="3" t="s">
        <v>4</v>
      </c>
      <c r="J60" s="3" t="s">
        <v>5</v>
      </c>
      <c r="K60" s="3" t="s">
        <v>6</v>
      </c>
      <c r="L60" s="3" t="s">
        <v>7</v>
      </c>
    </row>
    <row r="61" spans="1:12">
      <c r="G61" s="4">
        <f>10^(-pK1E)</f>
        <v>3.9810717055349621E-10</v>
      </c>
      <c r="H61" s="4">
        <f>10^(-pK2E)</f>
        <v>1.9952623149688761E-7</v>
      </c>
      <c r="I61" s="4">
        <f>K1E</f>
        <v>3.9810717055349621E-10</v>
      </c>
      <c r="J61" s="4">
        <f>K2E</f>
        <v>1.9952623149688761E-7</v>
      </c>
      <c r="K61" s="4">
        <v>0.01</v>
      </c>
      <c r="L61" s="4">
        <v>4.1500000000000004</v>
      </c>
    </row>
    <row r="63" spans="1:12">
      <c r="G63" s="3" t="s">
        <v>11</v>
      </c>
      <c r="H63" s="3" t="s">
        <v>12</v>
      </c>
      <c r="J63" s="3" t="s">
        <v>13</v>
      </c>
    </row>
    <row r="64" spans="1:12">
      <c r="G64" s="3">
        <v>9.4</v>
      </c>
      <c r="H64" s="3">
        <v>6.7</v>
      </c>
      <c r="J64">
        <v>2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2016-05-31T17:07:54Z</dcterms:modified>
</cp:coreProperties>
</file>