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date1904="1" showInkAnnotation="0" autoCompressPictures="0"/>
  <bookViews>
    <workbookView xWindow="1260" yWindow="0" windowWidth="29600" windowHeight="20320" tabRatio="500"/>
  </bookViews>
  <sheets>
    <sheet name="Sheet1" sheetId="1" r:id="rId1"/>
  </sheets>
  <definedNames>
    <definedName name="K1E">Sheet1!$G$56</definedName>
    <definedName name="K1ES">Sheet1!$I$56</definedName>
    <definedName name="K2E">Sheet1!$H$56</definedName>
    <definedName name="K2ES">Sheet1!$J$56</definedName>
    <definedName name="KM">Sheet1!$K$56</definedName>
    <definedName name="n">Sheet1!$J$59</definedName>
    <definedName name="pK1E">Sheet1!$G$59</definedName>
    <definedName name="pK2E">Sheet1!$H$59</definedName>
    <definedName name="Vmax">Sheet1!$L$56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0" i="1" l="1"/>
  <c r="I51" i="1"/>
  <c r="G50" i="1"/>
  <c r="G51" i="1"/>
  <c r="G56" i="1"/>
  <c r="H56" i="1"/>
  <c r="A3" i="1"/>
  <c r="B3" i="1"/>
  <c r="K3" i="1"/>
  <c r="I56" i="1"/>
  <c r="J56" i="1"/>
  <c r="L3" i="1"/>
  <c r="J3" i="1"/>
  <c r="A4" i="1"/>
  <c r="B4" i="1"/>
  <c r="K4" i="1"/>
  <c r="L4" i="1"/>
  <c r="J4" i="1"/>
  <c r="A5" i="1"/>
  <c r="B5" i="1"/>
  <c r="K5" i="1"/>
  <c r="L5" i="1"/>
  <c r="J5" i="1"/>
  <c r="A6" i="1"/>
  <c r="B6" i="1"/>
  <c r="K6" i="1"/>
  <c r="L6" i="1"/>
  <c r="J6" i="1"/>
  <c r="A7" i="1"/>
  <c r="B7" i="1"/>
  <c r="K7" i="1"/>
  <c r="L7" i="1"/>
  <c r="J7" i="1"/>
  <c r="A8" i="1"/>
  <c r="B8" i="1"/>
  <c r="K8" i="1"/>
  <c r="L8" i="1"/>
  <c r="J8" i="1"/>
  <c r="A9" i="1"/>
  <c r="B9" i="1"/>
  <c r="K9" i="1"/>
  <c r="L9" i="1"/>
  <c r="J9" i="1"/>
  <c r="A10" i="1"/>
  <c r="B10" i="1"/>
  <c r="K10" i="1"/>
  <c r="L10" i="1"/>
  <c r="J10" i="1"/>
  <c r="A11" i="1"/>
  <c r="B11" i="1"/>
  <c r="K11" i="1"/>
  <c r="L11" i="1"/>
  <c r="J11" i="1"/>
  <c r="A12" i="1"/>
  <c r="B12" i="1"/>
  <c r="K12" i="1"/>
  <c r="L12" i="1"/>
  <c r="J12" i="1"/>
  <c r="A13" i="1"/>
  <c r="B13" i="1"/>
  <c r="K13" i="1"/>
  <c r="L13" i="1"/>
  <c r="J13" i="1"/>
  <c r="A14" i="1"/>
  <c r="B14" i="1"/>
  <c r="K14" i="1"/>
  <c r="L14" i="1"/>
  <c r="J14" i="1"/>
  <c r="A15" i="1"/>
  <c r="B15" i="1"/>
  <c r="K15" i="1"/>
  <c r="L15" i="1"/>
  <c r="J15" i="1"/>
  <c r="A16" i="1"/>
  <c r="B16" i="1"/>
  <c r="K16" i="1"/>
  <c r="L16" i="1"/>
  <c r="J16" i="1"/>
  <c r="A17" i="1"/>
  <c r="B17" i="1"/>
  <c r="K17" i="1"/>
  <c r="L17" i="1"/>
  <c r="J17" i="1"/>
  <c r="A18" i="1"/>
  <c r="B18" i="1"/>
  <c r="K18" i="1"/>
  <c r="L18" i="1"/>
  <c r="J18" i="1"/>
  <c r="A19" i="1"/>
  <c r="B19" i="1"/>
  <c r="K19" i="1"/>
  <c r="L19" i="1"/>
  <c r="J19" i="1"/>
  <c r="A20" i="1"/>
  <c r="B20" i="1"/>
  <c r="K20" i="1"/>
  <c r="L20" i="1"/>
  <c r="J20" i="1"/>
  <c r="A21" i="1"/>
  <c r="B21" i="1"/>
  <c r="K21" i="1"/>
  <c r="L21" i="1"/>
  <c r="J21" i="1"/>
  <c r="A22" i="1"/>
  <c r="B22" i="1"/>
  <c r="K22" i="1"/>
  <c r="L22" i="1"/>
  <c r="J22" i="1"/>
  <c r="A23" i="1"/>
  <c r="B23" i="1"/>
  <c r="K23" i="1"/>
  <c r="L23" i="1"/>
  <c r="J23" i="1"/>
  <c r="A24" i="1"/>
  <c r="B24" i="1"/>
  <c r="K24" i="1"/>
  <c r="L24" i="1"/>
  <c r="J24" i="1"/>
  <c r="A25" i="1"/>
  <c r="B25" i="1"/>
  <c r="K25" i="1"/>
  <c r="L25" i="1"/>
  <c r="J25" i="1"/>
  <c r="A26" i="1"/>
  <c r="B26" i="1"/>
  <c r="K26" i="1"/>
  <c r="L26" i="1"/>
  <c r="J26" i="1"/>
  <c r="A27" i="1"/>
  <c r="B27" i="1"/>
  <c r="K27" i="1"/>
  <c r="L27" i="1"/>
  <c r="J27" i="1"/>
  <c r="A28" i="1"/>
  <c r="B28" i="1"/>
  <c r="K28" i="1"/>
  <c r="L28" i="1"/>
  <c r="J28" i="1"/>
  <c r="A29" i="1"/>
  <c r="B29" i="1"/>
  <c r="K29" i="1"/>
  <c r="L29" i="1"/>
  <c r="J29" i="1"/>
  <c r="A30" i="1"/>
  <c r="B30" i="1"/>
  <c r="K30" i="1"/>
  <c r="L30" i="1"/>
  <c r="J30" i="1"/>
  <c r="A31" i="1"/>
  <c r="B31" i="1"/>
  <c r="K31" i="1"/>
  <c r="L31" i="1"/>
  <c r="J31" i="1"/>
  <c r="A32" i="1"/>
  <c r="B32" i="1"/>
  <c r="K32" i="1"/>
  <c r="L32" i="1"/>
  <c r="J32" i="1"/>
  <c r="A33" i="1"/>
  <c r="B33" i="1"/>
  <c r="K33" i="1"/>
  <c r="L33" i="1"/>
  <c r="J33" i="1"/>
  <c r="A34" i="1"/>
  <c r="B34" i="1"/>
  <c r="K34" i="1"/>
  <c r="L34" i="1"/>
  <c r="J34" i="1"/>
  <c r="A35" i="1"/>
  <c r="B35" i="1"/>
  <c r="K35" i="1"/>
  <c r="L35" i="1"/>
  <c r="J35" i="1"/>
  <c r="A36" i="1"/>
  <c r="B36" i="1"/>
  <c r="K36" i="1"/>
  <c r="L36" i="1"/>
  <c r="J36" i="1"/>
  <c r="A37" i="1"/>
  <c r="B37" i="1"/>
  <c r="K37" i="1"/>
  <c r="L37" i="1"/>
  <c r="J37" i="1"/>
  <c r="A38" i="1"/>
  <c r="B38" i="1"/>
  <c r="K38" i="1"/>
  <c r="L38" i="1"/>
  <c r="J38" i="1"/>
  <c r="A39" i="1"/>
  <c r="B39" i="1"/>
  <c r="K39" i="1"/>
  <c r="L39" i="1"/>
  <c r="J39" i="1"/>
  <c r="A40" i="1"/>
  <c r="B40" i="1"/>
  <c r="K40" i="1"/>
  <c r="L40" i="1"/>
  <c r="J40" i="1"/>
  <c r="A41" i="1"/>
  <c r="B41" i="1"/>
  <c r="K41" i="1"/>
  <c r="L41" i="1"/>
  <c r="J41" i="1"/>
  <c r="A42" i="1"/>
  <c r="B42" i="1"/>
  <c r="K42" i="1"/>
  <c r="L42" i="1"/>
  <c r="J42" i="1"/>
  <c r="B2" i="1"/>
  <c r="K2" i="1"/>
  <c r="L2" i="1"/>
  <c r="J2" i="1"/>
  <c r="D2" i="1"/>
  <c r="C2" i="1"/>
  <c r="G3" i="1"/>
  <c r="C3" i="1"/>
  <c r="D3" i="1"/>
  <c r="E3" i="1"/>
  <c r="G4" i="1"/>
  <c r="C4" i="1"/>
  <c r="D4" i="1"/>
  <c r="E4" i="1"/>
  <c r="G5" i="1"/>
  <c r="C5" i="1"/>
  <c r="D5" i="1"/>
  <c r="E5" i="1"/>
  <c r="G6" i="1"/>
  <c r="C6" i="1"/>
  <c r="D6" i="1"/>
  <c r="E6" i="1"/>
  <c r="G7" i="1"/>
  <c r="C7" i="1"/>
  <c r="D7" i="1"/>
  <c r="E7" i="1"/>
  <c r="G8" i="1"/>
  <c r="C8" i="1"/>
  <c r="D8" i="1"/>
  <c r="E8" i="1"/>
  <c r="G9" i="1"/>
  <c r="C9" i="1"/>
  <c r="D9" i="1"/>
  <c r="E9" i="1"/>
  <c r="G10" i="1"/>
  <c r="C10" i="1"/>
  <c r="D10" i="1"/>
  <c r="E10" i="1"/>
  <c r="G11" i="1"/>
  <c r="C11" i="1"/>
  <c r="D11" i="1"/>
  <c r="E11" i="1"/>
  <c r="G12" i="1"/>
  <c r="C12" i="1"/>
  <c r="D12" i="1"/>
  <c r="E12" i="1"/>
  <c r="G13" i="1"/>
  <c r="C13" i="1"/>
  <c r="D13" i="1"/>
  <c r="E13" i="1"/>
  <c r="G14" i="1"/>
  <c r="C14" i="1"/>
  <c r="D14" i="1"/>
  <c r="E14" i="1"/>
  <c r="G15" i="1"/>
  <c r="C15" i="1"/>
  <c r="D15" i="1"/>
  <c r="E15" i="1"/>
  <c r="G16" i="1"/>
  <c r="C16" i="1"/>
  <c r="D16" i="1"/>
  <c r="E16" i="1"/>
  <c r="G17" i="1"/>
  <c r="C17" i="1"/>
  <c r="D17" i="1"/>
  <c r="E17" i="1"/>
  <c r="G18" i="1"/>
  <c r="C18" i="1"/>
  <c r="D18" i="1"/>
  <c r="E18" i="1"/>
  <c r="G19" i="1"/>
  <c r="C19" i="1"/>
  <c r="D19" i="1"/>
  <c r="E19" i="1"/>
  <c r="G20" i="1"/>
  <c r="C20" i="1"/>
  <c r="D20" i="1"/>
  <c r="E20" i="1"/>
  <c r="G21" i="1"/>
  <c r="C21" i="1"/>
  <c r="D21" i="1"/>
  <c r="E21" i="1"/>
  <c r="G22" i="1"/>
  <c r="C22" i="1"/>
  <c r="D22" i="1"/>
  <c r="E22" i="1"/>
  <c r="G23" i="1"/>
  <c r="C23" i="1"/>
  <c r="D23" i="1"/>
  <c r="E23" i="1"/>
  <c r="G24" i="1"/>
  <c r="C24" i="1"/>
  <c r="D24" i="1"/>
  <c r="E24" i="1"/>
  <c r="G25" i="1"/>
  <c r="C25" i="1"/>
  <c r="D25" i="1"/>
  <c r="E25" i="1"/>
  <c r="G26" i="1"/>
  <c r="C26" i="1"/>
  <c r="D26" i="1"/>
  <c r="E26" i="1"/>
  <c r="G27" i="1"/>
  <c r="C27" i="1"/>
  <c r="D27" i="1"/>
  <c r="E27" i="1"/>
  <c r="G28" i="1"/>
  <c r="C28" i="1"/>
  <c r="D28" i="1"/>
  <c r="E28" i="1"/>
  <c r="G29" i="1"/>
  <c r="C29" i="1"/>
  <c r="D29" i="1"/>
  <c r="E29" i="1"/>
  <c r="G30" i="1"/>
  <c r="C30" i="1"/>
  <c r="D30" i="1"/>
  <c r="E30" i="1"/>
  <c r="G31" i="1"/>
  <c r="C31" i="1"/>
  <c r="D31" i="1"/>
  <c r="E31" i="1"/>
  <c r="G32" i="1"/>
  <c r="C32" i="1"/>
  <c r="D32" i="1"/>
  <c r="E32" i="1"/>
  <c r="G33" i="1"/>
  <c r="C33" i="1"/>
  <c r="D33" i="1"/>
  <c r="E33" i="1"/>
  <c r="G34" i="1"/>
  <c r="C34" i="1"/>
  <c r="D34" i="1"/>
  <c r="E34" i="1"/>
  <c r="G35" i="1"/>
  <c r="C35" i="1"/>
  <c r="D35" i="1"/>
  <c r="E35" i="1"/>
  <c r="G36" i="1"/>
  <c r="C36" i="1"/>
  <c r="D36" i="1"/>
  <c r="E36" i="1"/>
  <c r="G37" i="1"/>
  <c r="C37" i="1"/>
  <c r="D37" i="1"/>
  <c r="E37" i="1"/>
  <c r="G38" i="1"/>
  <c r="C38" i="1"/>
  <c r="D38" i="1"/>
  <c r="E38" i="1"/>
  <c r="G39" i="1"/>
  <c r="C39" i="1"/>
  <c r="D39" i="1"/>
  <c r="E39" i="1"/>
  <c r="G40" i="1"/>
  <c r="C40" i="1"/>
  <c r="D40" i="1"/>
  <c r="E40" i="1"/>
  <c r="G41" i="1"/>
  <c r="C41" i="1"/>
  <c r="D41" i="1"/>
  <c r="E41" i="1"/>
  <c r="G42" i="1"/>
  <c r="C42" i="1"/>
  <c r="D42" i="1"/>
  <c r="E42" i="1"/>
  <c r="E2" i="1"/>
  <c r="I44" i="1"/>
  <c r="I45" i="1"/>
  <c r="I46" i="1"/>
  <c r="I47" i="1"/>
  <c r="I48" i="1"/>
  <c r="I49" i="1"/>
  <c r="G2" i="1"/>
  <c r="G44" i="1"/>
  <c r="G45" i="1"/>
  <c r="G46" i="1"/>
  <c r="G47" i="1"/>
  <c r="G48" i="1"/>
  <c r="G49" i="1"/>
  <c r="G1" i="1"/>
</calcChain>
</file>

<file path=xl/sharedStrings.xml><?xml version="1.0" encoding="utf-8"?>
<sst xmlns="http://schemas.openxmlformats.org/spreadsheetml/2006/main" count="18" uniqueCount="18">
  <si>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</si>
  <si>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</si>
  <si>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</si>
  <si>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</si>
  <si>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</si>
  <si>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</si>
  <si>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</si>
  <si>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</si>
  <si>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</si>
  <si>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</si>
  <si>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</si>
  <si>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</si>
  <si>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</si>
  <si>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n</t>
  </si>
  <si>
    <t>fEn</t>
  </si>
  <si>
    <t>FESn</t>
  </si>
  <si>
    <t>v(theor)n</t>
  </si>
  <si>
    <t>v(exp 0.02 uM IP3)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</si>
</sst>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Verdana"/>
    </font>
    <font>
      <sz val="8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</cellXfs>
  <cellStyles count="5">
    <cellStyle name="Fulgt hyperkobling" xfId="2" builtinId="9" hidden="1"/>
    <cellStyle name="Fulgt hyperkobling" xfId="4" builtinId="9" hidden="1"/>
    <cellStyle name="Hyperkobling" xfId="1" builtinId="8" hidden="1"/>
    <cellStyle name="Hyperkobling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nb-NO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Cooperative Ca binding model 0.02 uM IP3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Sheet1!$H$1</c:f>
              <c:strCache>
                <c:ptCount val="1"/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6.006</c:v>
                </c:pt>
                <c:pt idx="43">
                  <c:v>6.302</c:v>
                </c:pt>
                <c:pt idx="44">
                  <c:v>6.503</c:v>
                </c:pt>
                <c:pt idx="45">
                  <c:v>6.804</c:v>
                </c:pt>
                <c:pt idx="46">
                  <c:v>6.997</c:v>
                </c:pt>
                <c:pt idx="47">
                  <c:v>7.298</c:v>
                </c:pt>
                <c:pt idx="48">
                  <c:v>7.496</c:v>
                </c:pt>
                <c:pt idx="49">
                  <c:v>7.999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</c:numCache>
            </c:numRef>
          </c:yVal>
          <c:smooth val="0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0.02 uM IP3)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6.006</c:v>
                </c:pt>
                <c:pt idx="43">
                  <c:v>6.302</c:v>
                </c:pt>
                <c:pt idx="44">
                  <c:v>6.503</c:v>
                </c:pt>
                <c:pt idx="45">
                  <c:v>6.804</c:v>
                </c:pt>
                <c:pt idx="46">
                  <c:v>6.997</c:v>
                </c:pt>
                <c:pt idx="47">
                  <c:v>7.298</c:v>
                </c:pt>
                <c:pt idx="48">
                  <c:v>7.496</c:v>
                </c:pt>
                <c:pt idx="49">
                  <c:v>7.999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0.018</c:v>
                </c:pt>
                <c:pt idx="43">
                  <c:v>0.094</c:v>
                </c:pt>
                <c:pt idx="44">
                  <c:v>0.078</c:v>
                </c:pt>
                <c:pt idx="45">
                  <c:v>0.103</c:v>
                </c:pt>
                <c:pt idx="46">
                  <c:v>0.132</c:v>
                </c:pt>
                <c:pt idx="47">
                  <c:v>0.065</c:v>
                </c:pt>
                <c:pt idx="48">
                  <c:v>0.053</c:v>
                </c:pt>
                <c:pt idx="49">
                  <c:v>0.014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Sheet1!$J$1</c:f>
              <c:strCache>
                <c:ptCount val="1"/>
                <c:pt idx="0">
                  <c:v>v(theor)n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6.006</c:v>
                </c:pt>
                <c:pt idx="43">
                  <c:v>6.302</c:v>
                </c:pt>
                <c:pt idx="44">
                  <c:v>6.503</c:v>
                </c:pt>
                <c:pt idx="45">
                  <c:v>6.804</c:v>
                </c:pt>
                <c:pt idx="46">
                  <c:v>6.997</c:v>
                </c:pt>
                <c:pt idx="47">
                  <c:v>7.298</c:v>
                </c:pt>
                <c:pt idx="48">
                  <c:v>7.496</c:v>
                </c:pt>
                <c:pt idx="49">
                  <c:v>7.999</c:v>
                </c:pt>
              </c:numCache>
            </c:numRef>
          </c:xVal>
          <c:yVal>
            <c:numRef>
              <c:f>Sheet1!$J$2:$J$53</c:f>
              <c:numCache>
                <c:formatCode>General</c:formatCode>
                <c:ptCount val="52"/>
                <c:pt idx="0">
                  <c:v>1.33371305985164E-10</c:v>
                </c:pt>
                <c:pt idx="1">
                  <c:v>3.35013573793072E-10</c:v>
                </c:pt>
                <c:pt idx="2">
                  <c:v>8.41516049979923E-10</c:v>
                </c:pt>
                <c:pt idx="3">
                  <c:v>2.11379274530258E-9</c:v>
                </c:pt>
                <c:pt idx="4">
                  <c:v>5.30960729992195E-9</c:v>
                </c:pt>
                <c:pt idx="5">
                  <c:v>1.33371304321578E-8</c:v>
                </c:pt>
                <c:pt idx="6">
                  <c:v>3.35013563291631E-8</c:v>
                </c:pt>
                <c:pt idx="7">
                  <c:v>8.41515983671139E-8</c:v>
                </c:pt>
                <c:pt idx="8">
                  <c:v>2.11379232643077E-7</c:v>
                </c:pt>
                <c:pt idx="9">
                  <c:v>5.30960465210319E-7</c:v>
                </c:pt>
                <c:pt idx="10">
                  <c:v>1.33371136763933E-6</c:v>
                </c:pt>
                <c:pt idx="11">
                  <c:v>3.35012501159393E-6</c:v>
                </c:pt>
                <c:pt idx="12">
                  <c:v>8.41509232932844E-6</c:v>
                </c:pt>
                <c:pt idx="13">
                  <c:v>2.11374924099386E-5</c:v>
                </c:pt>
                <c:pt idx="14">
                  <c:v>5.30932789338179E-5</c:v>
                </c:pt>
                <c:pt idx="15">
                  <c:v>0.000133353184298869</c:v>
                </c:pt>
                <c:pt idx="16">
                  <c:v>0.000334894338626716</c:v>
                </c:pt>
                <c:pt idx="17">
                  <c:v>0.000840715002636111</c:v>
                </c:pt>
                <c:pt idx="18">
                  <c:v>0.00210825600615101</c:v>
                </c:pt>
                <c:pt idx="19">
                  <c:v>0.00526995743806594</c:v>
                </c:pt>
                <c:pt idx="20">
                  <c:v>0.0130425100268633</c:v>
                </c:pt>
                <c:pt idx="21">
                  <c:v>0.0312677899171845</c:v>
                </c:pt>
                <c:pt idx="22">
                  <c:v>0.0679781079608525</c:v>
                </c:pt>
                <c:pt idx="23">
                  <c:v>0.115477285743643</c:v>
                </c:pt>
                <c:pt idx="24">
                  <c:v>0.132307746370892</c:v>
                </c:pt>
                <c:pt idx="25">
                  <c:v>0.10879526673165</c:v>
                </c:pt>
                <c:pt idx="26">
                  <c:v>0.0761862083913962</c:v>
                </c:pt>
                <c:pt idx="27">
                  <c:v>0.0502599877586737</c:v>
                </c:pt>
                <c:pt idx="28">
                  <c:v>0.0324246115948568</c:v>
                </c:pt>
                <c:pt idx="29">
                  <c:v>0.0207163349494348</c:v>
                </c:pt>
                <c:pt idx="30">
                  <c:v>0.0131700129590219</c:v>
                </c:pt>
                <c:pt idx="31">
                  <c:v>0.00834863523139217</c:v>
                </c:pt>
                <c:pt idx="32">
                  <c:v>0.00528309579082148</c:v>
                </c:pt>
                <c:pt idx="33">
                  <c:v>0.00333956979915834</c:v>
                </c:pt>
                <c:pt idx="34">
                  <c:v>0.00210958273874253</c:v>
                </c:pt>
                <c:pt idx="35">
                  <c:v>0.00133203599285513</c:v>
                </c:pt>
                <c:pt idx="36">
                  <c:v>0.000840848120124413</c:v>
                </c:pt>
                <c:pt idx="37">
                  <c:v>0.000530694751871585</c:v>
                </c:pt>
                <c:pt idx="38">
                  <c:v>0.000334907666265108</c:v>
                </c:pt>
                <c:pt idx="39">
                  <c:v>0.000211337107571365</c:v>
                </c:pt>
                <c:pt idx="40">
                  <c:v>0.000133354517649517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51240"/>
        <c:axId val="140456712"/>
      </c:scatterChart>
      <c:valAx>
        <c:axId val="14045124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pCa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140456712"/>
        <c:crosses val="autoZero"/>
        <c:crossBetween val="midCat"/>
      </c:valAx>
      <c:valAx>
        <c:axId val="140456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nb-NO"/>
            </a:pPr>
            <a:endParaRPr lang="nb-NO"/>
          </a:p>
        </c:txPr>
        <c:crossAx val="14045124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lang="nb-NO"/>
          </a:pPr>
          <a:endParaRPr lang="nb-NO"/>
        </a:p>
      </c:txPr>
    </c:legend>
    <c:plotVisOnly val="1"/>
    <c:dispBlanksAs val="gap"/>
    <c:showDLblsOverMax val="0"/>
  </c:chart>
  <c:printSettings>
    <c:headerFooter/>
    <c:pageMargins b="1.0" l="0.787401575" r="0.7874015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927100</xdr:colOff>
      <xdr:row>17</xdr:row>
      <xdr:rowOff>31750</xdr:rowOff>
    </xdr:from>
    <xdr:to>
      <xdr:col>12</xdr:col>
      <xdr:colOff>76200</xdr:colOff>
      <xdr:row>53</xdr:row>
      <xdr:rowOff>63500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tabSelected="1" topLeftCell="A11" workbookViewId="0">
      <selection activeCell="O20" sqref="O20"/>
    </sheetView>
  </sheetViews>
  <sheetFormatPr baseColWidth="10" defaultRowHeight="13" x14ac:dyDescent="0"/>
  <cols>
    <col min="1" max="1" width="12.28515625" bestFit="1" customWidth="1"/>
    <col min="5" max="5" width="12.28515625" bestFit="1" customWidth="1"/>
    <col min="9" max="9" width="17.140625" customWidth="1"/>
    <col min="10" max="10" width="17.5703125" customWidth="1"/>
  </cols>
  <sheetData>
    <row r="1" spans="1:12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I1" s="2" t="s">
        <v>17</v>
      </c>
      <c r="J1" t="s">
        <v>16</v>
      </c>
      <c r="K1" t="s">
        <v>14</v>
      </c>
      <c r="L1" t="s">
        <v>15</v>
      </c>
    </row>
    <row r="2" spans="1:12">
      <c r="A2">
        <v>2</v>
      </c>
      <c r="B2">
        <f>10^(-A2)</f>
        <v>0.01</v>
      </c>
      <c r="C2">
        <f>1+(B2/K1E)+(K2E/B2)</f>
        <v>794328234725.28345</v>
      </c>
      <c r="D2">
        <f>1+(B2/K1ES)+(K2ES/B2)</f>
        <v>794328234725.28345</v>
      </c>
      <c r="E2">
        <f>Vmax*1/(C2*KM+D2*1)</f>
        <v>1.3337130600178811E-12</v>
      </c>
      <c r="G2" s="1">
        <f t="shared" ref="G2" si="0">A2</f>
        <v>2</v>
      </c>
      <c r="J2">
        <f t="shared" ref="J2:J42" si="1">Vmax*1/(KM*K2+L2*1)</f>
        <v>1.3337130598516425E-10</v>
      </c>
      <c r="K2">
        <f t="shared" ref="K2:K42" si="2">1+((B2^n)/K1E)+(K2E/B2)</f>
        <v>7943282348.2429123</v>
      </c>
      <c r="L2">
        <f t="shared" ref="L2:L42" si="3">1+(B2^n/K1ES)+(K2ES/B2)</f>
        <v>7943282348.2429123</v>
      </c>
    </row>
    <row r="3" spans="1:12">
      <c r="A3">
        <f>A2+0.2</f>
        <v>2.2000000000000002</v>
      </c>
      <c r="B3">
        <f t="shared" ref="B3:B42" si="4">10^(-A3)</f>
        <v>6.3095734448019251E-3</v>
      </c>
      <c r="C3">
        <f t="shared" ref="C3:C42" si="5">1+(B3/K1E)+(K2E/B3)</f>
        <v>501187233628.27295</v>
      </c>
      <c r="D3">
        <f t="shared" ref="D3:D42" si="6">1+(B3/K1ES)+(K2ES/B3)</f>
        <v>501187233628.27295</v>
      </c>
      <c r="E3">
        <f t="shared" ref="E3:E42" si="7">Vmax*1/(C3*KM+D3*1)</f>
        <v>2.1137927495172662E-12</v>
      </c>
      <c r="G3" s="1">
        <f t="shared" ref="G3:G42" si="8">A3</f>
        <v>2.2000000000000002</v>
      </c>
      <c r="J3">
        <f t="shared" si="1"/>
        <v>3.3501357379307247E-10</v>
      </c>
      <c r="K3">
        <f t="shared" si="2"/>
        <v>3162277661.1685047</v>
      </c>
      <c r="L3">
        <f t="shared" si="3"/>
        <v>3162277661.1685047</v>
      </c>
    </row>
    <row r="4" spans="1:12">
      <c r="A4">
        <f t="shared" ref="A4:A42" si="9">A3+0.2</f>
        <v>2.4000000000000004</v>
      </c>
      <c r="B4">
        <f t="shared" si="4"/>
        <v>3.9810717055349682E-3</v>
      </c>
      <c r="C4">
        <f t="shared" si="5"/>
        <v>316227766017.8385</v>
      </c>
      <c r="D4">
        <f t="shared" si="6"/>
        <v>316227766017.8385</v>
      </c>
      <c r="E4">
        <f t="shared" si="7"/>
        <v>3.350135738979663E-12</v>
      </c>
      <c r="G4" s="1">
        <f t="shared" si="8"/>
        <v>2.4000000000000004</v>
      </c>
      <c r="J4">
        <f t="shared" si="1"/>
        <v>8.4151604997992287E-10</v>
      </c>
      <c r="K4">
        <f t="shared" si="2"/>
        <v>1258925412.7943668</v>
      </c>
      <c r="L4">
        <f t="shared" si="3"/>
        <v>1258925412.7943668</v>
      </c>
    </row>
    <row r="5" spans="1:12">
      <c r="A5">
        <f t="shared" si="9"/>
        <v>2.6000000000000005</v>
      </c>
      <c r="B5">
        <f t="shared" si="4"/>
        <v>2.5118864315095755E-3</v>
      </c>
      <c r="C5">
        <f t="shared" si="5"/>
        <v>199526231497.88834</v>
      </c>
      <c r="D5">
        <f t="shared" si="6"/>
        <v>199526231497.88834</v>
      </c>
      <c r="E5">
        <f t="shared" si="7"/>
        <v>5.3096073265197296E-12</v>
      </c>
      <c r="G5" s="1">
        <f t="shared" si="8"/>
        <v>2.6000000000000005</v>
      </c>
      <c r="J5">
        <f t="shared" si="1"/>
        <v>2.1137927453025849E-9</v>
      </c>
      <c r="K5">
        <f t="shared" si="2"/>
        <v>501187234.62758774</v>
      </c>
      <c r="L5">
        <f t="shared" si="3"/>
        <v>501187234.62758774</v>
      </c>
    </row>
    <row r="6" spans="1:12">
      <c r="A6">
        <f t="shared" si="9"/>
        <v>2.8000000000000007</v>
      </c>
      <c r="B6">
        <f t="shared" si="4"/>
        <v>1.5848931924611095E-3</v>
      </c>
      <c r="C6">
        <f t="shared" si="5"/>
        <v>125892541180.41719</v>
      </c>
      <c r="D6">
        <f t="shared" si="6"/>
        <v>125892541180.41719</v>
      </c>
      <c r="E6">
        <f t="shared" si="7"/>
        <v>8.4151605064180877E-12</v>
      </c>
      <c r="G6" s="1">
        <f t="shared" si="8"/>
        <v>2.8000000000000007</v>
      </c>
      <c r="J6">
        <f t="shared" si="1"/>
        <v>5.3096072999219545E-9</v>
      </c>
      <c r="K6">
        <f t="shared" si="2"/>
        <v>199526232.49738857</v>
      </c>
      <c r="L6">
        <f t="shared" si="3"/>
        <v>199526232.49738857</v>
      </c>
    </row>
    <row r="7" spans="1:12">
      <c r="A7">
        <f t="shared" si="9"/>
        <v>3.0000000000000009</v>
      </c>
      <c r="B7">
        <f t="shared" si="4"/>
        <v>9.9999999999999764E-4</v>
      </c>
      <c r="C7">
        <f t="shared" si="5"/>
        <v>79432823473.428925</v>
      </c>
      <c r="D7">
        <f t="shared" si="6"/>
        <v>79432823473.428925</v>
      </c>
      <c r="E7">
        <f t="shared" si="7"/>
        <v>1.33371306000276E-11</v>
      </c>
      <c r="G7" s="1">
        <f t="shared" si="8"/>
        <v>3.0000000000000009</v>
      </c>
      <c r="J7">
        <f t="shared" si="1"/>
        <v>1.3337130432157774E-8</v>
      </c>
      <c r="K7">
        <f t="shared" si="2"/>
        <v>79432824.473222271</v>
      </c>
      <c r="L7">
        <f t="shared" si="3"/>
        <v>79432824.473222271</v>
      </c>
    </row>
    <row r="8" spans="1:12">
      <c r="A8">
        <f t="shared" si="9"/>
        <v>3.2000000000000011</v>
      </c>
      <c r="B8">
        <f t="shared" si="4"/>
        <v>6.3095734448019125E-4</v>
      </c>
      <c r="C8">
        <f t="shared" si="5"/>
        <v>50118723363.728439</v>
      </c>
      <c r="D8">
        <f t="shared" si="6"/>
        <v>50118723363.728439</v>
      </c>
      <c r="E8">
        <f t="shared" si="7"/>
        <v>2.1137927494792597E-11</v>
      </c>
      <c r="G8" s="1">
        <f t="shared" si="8"/>
        <v>3.2000000000000011</v>
      </c>
      <c r="J8">
        <f t="shared" si="1"/>
        <v>3.3501356329163149E-8</v>
      </c>
      <c r="K8">
        <f t="shared" si="2"/>
        <v>31622777.60294259</v>
      </c>
      <c r="L8">
        <f t="shared" si="3"/>
        <v>31622777.60294259</v>
      </c>
    </row>
    <row r="9" spans="1:12">
      <c r="A9">
        <f t="shared" si="9"/>
        <v>3.4000000000000012</v>
      </c>
      <c r="B9">
        <f t="shared" si="4"/>
        <v>3.9810717055349573E-4</v>
      </c>
      <c r="C9">
        <f t="shared" si="5"/>
        <v>31622776602.685738</v>
      </c>
      <c r="D9">
        <f t="shared" si="6"/>
        <v>31622776602.685738</v>
      </c>
      <c r="E9">
        <f t="shared" si="7"/>
        <v>3.3501357388841168E-11</v>
      </c>
      <c r="G9" s="1">
        <f t="shared" si="8"/>
        <v>3.4000000000000012</v>
      </c>
      <c r="J9">
        <f t="shared" si="1"/>
        <v>8.4151598367113909E-8</v>
      </c>
      <c r="K9">
        <f t="shared" si="2"/>
        <v>12589255.119936865</v>
      </c>
      <c r="L9">
        <f t="shared" si="3"/>
        <v>12589255.119936865</v>
      </c>
    </row>
    <row r="10" spans="1:12">
      <c r="A10">
        <f t="shared" si="9"/>
        <v>3.6000000000000014</v>
      </c>
      <c r="B10">
        <f t="shared" si="4"/>
        <v>2.5118864315095687E-4</v>
      </c>
      <c r="C10">
        <f t="shared" si="5"/>
        <v>19952623150.691914</v>
      </c>
      <c r="D10">
        <f t="shared" si="6"/>
        <v>19952623150.691914</v>
      </c>
      <c r="E10">
        <f t="shared" si="7"/>
        <v>5.3096073262794096E-11</v>
      </c>
      <c r="G10" s="1">
        <f t="shared" si="8"/>
        <v>3.6000000000000014</v>
      </c>
      <c r="J10">
        <f t="shared" si="1"/>
        <v>2.1137923264307707E-7</v>
      </c>
      <c r="K10">
        <f t="shared" si="2"/>
        <v>5011873.3394349664</v>
      </c>
      <c r="L10">
        <f t="shared" si="3"/>
        <v>5011873.3394349664</v>
      </c>
    </row>
    <row r="11" spans="1:12">
      <c r="A11">
        <f t="shared" si="9"/>
        <v>3.8000000000000016</v>
      </c>
      <c r="B11">
        <f t="shared" si="4"/>
        <v>1.5848931924611063E-4</v>
      </c>
      <c r="C11">
        <f t="shared" si="5"/>
        <v>12589254118.946655</v>
      </c>
      <c r="D11">
        <f t="shared" si="6"/>
        <v>12589254118.946655</v>
      </c>
      <c r="E11">
        <f t="shared" si="7"/>
        <v>8.4151605058131918E-11</v>
      </c>
      <c r="G11" s="1">
        <f t="shared" si="8"/>
        <v>3.8000000000000016</v>
      </c>
      <c r="J11">
        <f t="shared" si="1"/>
        <v>5.3096046521031948E-7</v>
      </c>
      <c r="K11">
        <f t="shared" si="2"/>
        <v>1995263.3199807385</v>
      </c>
      <c r="L11">
        <f t="shared" si="3"/>
        <v>1995263.3199807385</v>
      </c>
    </row>
    <row r="12" spans="1:12">
      <c r="A12">
        <f t="shared" si="9"/>
        <v>4.0000000000000018</v>
      </c>
      <c r="B12">
        <f t="shared" si="4"/>
        <v>9.9999999999999558E-5</v>
      </c>
      <c r="C12">
        <f t="shared" si="5"/>
        <v>7943282348.250741</v>
      </c>
      <c r="D12">
        <f t="shared" si="6"/>
        <v>7943282348.250741</v>
      </c>
      <c r="E12">
        <f t="shared" si="7"/>
        <v>1.333713059850328E-10</v>
      </c>
      <c r="G12" s="1">
        <f t="shared" si="8"/>
        <v>4.0000000000000018</v>
      </c>
      <c r="J12">
        <f t="shared" si="1"/>
        <v>1.3337113676393257E-6</v>
      </c>
      <c r="K12">
        <f t="shared" si="2"/>
        <v>794329.2426675586</v>
      </c>
      <c r="L12">
        <f t="shared" si="3"/>
        <v>794329.2426675586</v>
      </c>
    </row>
    <row r="13" spans="1:12">
      <c r="A13">
        <f t="shared" si="9"/>
        <v>4.200000000000002</v>
      </c>
      <c r="B13">
        <f t="shared" si="4"/>
        <v>6.3095734448018941E-5</v>
      </c>
      <c r="C13">
        <f t="shared" si="5"/>
        <v>5011872337.2852926</v>
      </c>
      <c r="D13">
        <f t="shared" si="6"/>
        <v>5011872337.2852926</v>
      </c>
      <c r="E13">
        <f t="shared" si="7"/>
        <v>2.1137927490944277E-10</v>
      </c>
      <c r="G13" s="1">
        <f t="shared" si="8"/>
        <v>4.200000000000002</v>
      </c>
      <c r="J13">
        <f t="shared" si="1"/>
        <v>3.3501250115939345E-6</v>
      </c>
      <c r="K13">
        <f t="shared" si="2"/>
        <v>316228.77860608895</v>
      </c>
      <c r="L13">
        <f t="shared" si="3"/>
        <v>316228.77860608895</v>
      </c>
    </row>
    <row r="14" spans="1:12">
      <c r="A14">
        <f t="shared" si="9"/>
        <v>4.4000000000000021</v>
      </c>
      <c r="B14">
        <f t="shared" si="4"/>
        <v>3.9810717055349491E-5</v>
      </c>
      <c r="C14">
        <f t="shared" si="5"/>
        <v>3162277661.1883206</v>
      </c>
      <c r="D14">
        <f t="shared" si="6"/>
        <v>3162277661.1883206</v>
      </c>
      <c r="E14">
        <f t="shared" si="7"/>
        <v>3.3501357379097314E-10</v>
      </c>
      <c r="G14" s="1">
        <f t="shared" si="8"/>
        <v>4.4000000000000021</v>
      </c>
      <c r="J14">
        <f t="shared" si="1"/>
        <v>8.4150923293284393E-6</v>
      </c>
      <c r="K14">
        <f t="shared" si="2"/>
        <v>125893.56113203867</v>
      </c>
      <c r="L14">
        <f t="shared" si="3"/>
        <v>125893.56113203867</v>
      </c>
    </row>
    <row r="15" spans="1:12">
      <c r="A15">
        <f t="shared" si="9"/>
        <v>4.6000000000000023</v>
      </c>
      <c r="B15">
        <f t="shared" si="4"/>
        <v>2.5118864315095656E-5</v>
      </c>
      <c r="C15">
        <f t="shared" si="5"/>
        <v>1995262316.0004954</v>
      </c>
      <c r="D15">
        <f t="shared" si="6"/>
        <v>1995262316.0004954</v>
      </c>
      <c r="E15">
        <f t="shared" si="7"/>
        <v>5.3096073238011103E-10</v>
      </c>
      <c r="G15" s="1">
        <f t="shared" si="8"/>
        <v>4.6000000000000023</v>
      </c>
      <c r="J15">
        <f t="shared" si="1"/>
        <v>2.1137492409938597E-5</v>
      </c>
      <c r="K15">
        <f t="shared" si="2"/>
        <v>50119.754985503365</v>
      </c>
      <c r="L15">
        <f t="shared" si="3"/>
        <v>50119.754985503365</v>
      </c>
    </row>
    <row r="16" spans="1:12">
      <c r="A16">
        <f t="shared" si="9"/>
        <v>4.8000000000000025</v>
      </c>
      <c r="B16">
        <f t="shared" si="4"/>
        <v>1.5848931924611016E-5</v>
      </c>
      <c r="C16">
        <f t="shared" si="5"/>
        <v>1258925412.8442793</v>
      </c>
      <c r="D16">
        <f t="shared" si="6"/>
        <v>1258925412.8442793</v>
      </c>
      <c r="E16">
        <f t="shared" si="7"/>
        <v>8.4151604994655947E-10</v>
      </c>
      <c r="G16" s="1">
        <f t="shared" si="8"/>
        <v>4.8000000000000025</v>
      </c>
      <c r="J16">
        <f t="shared" si="1"/>
        <v>5.3093278933817926E-5</v>
      </c>
      <c r="K16">
        <f t="shared" si="2"/>
        <v>19953.673268411902</v>
      </c>
      <c r="L16">
        <f t="shared" si="3"/>
        <v>19953.673268411902</v>
      </c>
    </row>
    <row r="17" spans="1:12">
      <c r="A17">
        <f t="shared" si="9"/>
        <v>5.0000000000000027</v>
      </c>
      <c r="B17">
        <f t="shared" si="4"/>
        <v>9.999999999999928E-6</v>
      </c>
      <c r="C17">
        <f t="shared" si="5"/>
        <v>794328235.80371034</v>
      </c>
      <c r="D17">
        <f t="shared" si="6"/>
        <v>794328235.80371034</v>
      </c>
      <c r="E17">
        <f t="shared" si="7"/>
        <v>1.3337130582071536E-9</v>
      </c>
      <c r="G17" s="1">
        <f t="shared" si="8"/>
        <v>5.0000000000000027</v>
      </c>
      <c r="J17">
        <f t="shared" si="1"/>
        <v>1.3335318429886922E-4</v>
      </c>
      <c r="K17">
        <f t="shared" si="2"/>
        <v>7944.3617800661905</v>
      </c>
      <c r="L17">
        <f t="shared" si="3"/>
        <v>7944.3617800661905</v>
      </c>
    </row>
    <row r="18" spans="1:12">
      <c r="A18">
        <f t="shared" si="9"/>
        <v>5.2000000000000028</v>
      </c>
      <c r="B18">
        <f t="shared" si="4"/>
        <v>6.3095734448018873E-6</v>
      </c>
      <c r="C18">
        <f t="shared" si="5"/>
        <v>501187234.75316232</v>
      </c>
      <c r="D18">
        <f t="shared" si="6"/>
        <v>501187234.75316232</v>
      </c>
      <c r="E18">
        <f t="shared" si="7"/>
        <v>2.1137927447729651E-9</v>
      </c>
      <c r="G18" s="1">
        <f t="shared" si="8"/>
        <v>5.2000000000000028</v>
      </c>
      <c r="J18">
        <f t="shared" si="1"/>
        <v>3.3489433862671626E-4</v>
      </c>
      <c r="K18">
        <f t="shared" si="2"/>
        <v>3163.4035527095202</v>
      </c>
      <c r="L18">
        <f t="shared" si="3"/>
        <v>3163.4035527095202</v>
      </c>
    </row>
    <row r="19" spans="1:12">
      <c r="A19">
        <f t="shared" si="9"/>
        <v>5.400000000000003</v>
      </c>
      <c r="B19">
        <f t="shared" si="4"/>
        <v>3.9810717055349378E-6</v>
      </c>
      <c r="C19">
        <f t="shared" si="5"/>
        <v>316227767.21636212</v>
      </c>
      <c r="D19">
        <f t="shared" si="6"/>
        <v>316227767.21636212</v>
      </c>
      <c r="E19">
        <f t="shared" si="7"/>
        <v>3.3501357262824332E-9</v>
      </c>
      <c r="G19" s="1">
        <f t="shared" si="8"/>
        <v>5.400000000000003</v>
      </c>
      <c r="J19">
        <f t="shared" si="1"/>
        <v>8.4071500263611118E-4</v>
      </c>
      <c r="K19">
        <f t="shared" si="2"/>
        <v>1260.124938025645</v>
      </c>
      <c r="L19">
        <f t="shared" si="3"/>
        <v>1260.124938025645</v>
      </c>
    </row>
    <row r="20" spans="1:12">
      <c r="A20">
        <f t="shared" si="9"/>
        <v>5.6000000000000032</v>
      </c>
      <c r="B20">
        <f t="shared" si="4"/>
        <v>2.5118864315095581E-6</v>
      </c>
      <c r="C20">
        <f t="shared" si="5"/>
        <v>199526232.81311443</v>
      </c>
      <c r="D20">
        <f t="shared" si="6"/>
        <v>199526232.81311443</v>
      </c>
      <c r="E20">
        <f t="shared" si="7"/>
        <v>5.3096072915201503E-9</v>
      </c>
      <c r="G20" s="1">
        <f t="shared" si="8"/>
        <v>5.6000000000000032</v>
      </c>
      <c r="J20">
        <f t="shared" si="1"/>
        <v>2.1082560061510135E-3</v>
      </c>
      <c r="K20">
        <f t="shared" si="2"/>
        <v>502.50346139328144</v>
      </c>
      <c r="L20">
        <f t="shared" si="3"/>
        <v>502.50346139328144</v>
      </c>
    </row>
    <row r="21" spans="1:12">
      <c r="A21">
        <f t="shared" si="9"/>
        <v>5.8000000000000034</v>
      </c>
      <c r="B21">
        <f t="shared" si="4"/>
        <v>1.5848931924610999E-6</v>
      </c>
      <c r="C21">
        <f t="shared" si="5"/>
        <v>125892542.68060316</v>
      </c>
      <c r="D21">
        <f t="shared" si="6"/>
        <v>125892542.68060316</v>
      </c>
      <c r="E21">
        <f t="shared" si="7"/>
        <v>8.4151604061396632E-9</v>
      </c>
      <c r="G21" s="1">
        <f t="shared" si="8"/>
        <v>5.8000000000000034</v>
      </c>
      <c r="J21">
        <f t="shared" si="1"/>
        <v>5.2699574380659408E-3</v>
      </c>
      <c r="K21">
        <f t="shared" si="2"/>
        <v>201.02741873051224</v>
      </c>
      <c r="L21">
        <f t="shared" si="3"/>
        <v>201.02741873051224</v>
      </c>
    </row>
    <row r="22" spans="1:12">
      <c r="A22">
        <f t="shared" si="9"/>
        <v>6.0000000000000036</v>
      </c>
      <c r="B22">
        <f t="shared" si="4"/>
        <v>9.9999999999998979E-7</v>
      </c>
      <c r="C22">
        <f t="shared" si="5"/>
        <v>79432825.266755745</v>
      </c>
      <c r="D22">
        <f t="shared" si="6"/>
        <v>79432825.266755745</v>
      </c>
      <c r="E22">
        <f t="shared" si="7"/>
        <v>1.3337130298919915E-8</v>
      </c>
      <c r="G22" s="1">
        <f t="shared" si="8"/>
        <v>6.0000000000000036</v>
      </c>
      <c r="J22">
        <f t="shared" si="1"/>
        <v>1.3042510026863253E-2</v>
      </c>
      <c r="K22">
        <f t="shared" si="2"/>
        <v>81.227151707150995</v>
      </c>
      <c r="L22">
        <f t="shared" si="3"/>
        <v>81.227151707150995</v>
      </c>
    </row>
    <row r="23" spans="1:12">
      <c r="A23">
        <f t="shared" si="9"/>
        <v>6.2000000000000037</v>
      </c>
      <c r="B23">
        <f t="shared" si="4"/>
        <v>6.3095734448018682E-7</v>
      </c>
      <c r="C23">
        <f t="shared" si="5"/>
        <v>50118725.621652238</v>
      </c>
      <c r="D23">
        <f t="shared" si="6"/>
        <v>50118725.621652238</v>
      </c>
      <c r="E23">
        <f t="shared" si="7"/>
        <v>2.1137926542497243E-8</v>
      </c>
      <c r="G23" s="1">
        <f t="shared" si="8"/>
        <v>6.2000000000000037</v>
      </c>
      <c r="J23">
        <f t="shared" si="1"/>
        <v>3.1267789917184527E-2</v>
      </c>
      <c r="K23">
        <f t="shared" si="2"/>
        <v>33.881702013477401</v>
      </c>
      <c r="L23">
        <f t="shared" si="3"/>
        <v>33.881702013477401</v>
      </c>
    </row>
    <row r="24" spans="1:12">
      <c r="A24">
        <f t="shared" si="9"/>
        <v>6.4000000000000039</v>
      </c>
      <c r="B24">
        <f t="shared" si="4"/>
        <v>3.9810717055349327E-7</v>
      </c>
      <c r="C24">
        <f t="shared" si="5"/>
        <v>31622779.596945859</v>
      </c>
      <c r="D24">
        <f t="shared" si="6"/>
        <v>31622779.596945859</v>
      </c>
      <c r="E24">
        <f t="shared" si="7"/>
        <v>3.3501354216704509E-8</v>
      </c>
      <c r="G24" s="1">
        <f t="shared" si="8"/>
        <v>6.4000000000000039</v>
      </c>
      <c r="J24">
        <f t="shared" si="1"/>
        <v>6.7978107960852491E-2</v>
      </c>
      <c r="K24">
        <f t="shared" si="2"/>
        <v>15.584516432910348</v>
      </c>
      <c r="L24">
        <f t="shared" si="3"/>
        <v>15.584516432910348</v>
      </c>
    </row>
    <row r="25" spans="1:12">
      <c r="A25">
        <f t="shared" si="9"/>
        <v>6.6000000000000041</v>
      </c>
      <c r="B25">
        <f t="shared" si="4"/>
        <v>2.511886431509551E-7</v>
      </c>
      <c r="C25">
        <f t="shared" si="5"/>
        <v>19952627.31196627</v>
      </c>
      <c r="D25">
        <f t="shared" si="6"/>
        <v>19952627.31196627</v>
      </c>
      <c r="E25">
        <f t="shared" si="7"/>
        <v>5.3096062189198395E-8</v>
      </c>
      <c r="G25" s="1">
        <f t="shared" si="8"/>
        <v>6.6000000000000041</v>
      </c>
      <c r="J25">
        <f t="shared" si="1"/>
        <v>0.11547728574364266</v>
      </c>
      <c r="K25">
        <f t="shared" si="2"/>
        <v>9.1741499964410327</v>
      </c>
      <c r="L25">
        <f t="shared" si="3"/>
        <v>9.1741499964410327</v>
      </c>
    </row>
    <row r="26" spans="1:12">
      <c r="A26">
        <f t="shared" si="9"/>
        <v>6.8000000000000043</v>
      </c>
      <c r="B26">
        <f t="shared" si="4"/>
        <v>1.5848931924610953E-7</v>
      </c>
      <c r="C26">
        <f t="shared" si="5"/>
        <v>12589260.129813891</v>
      </c>
      <c r="D26">
        <f t="shared" si="6"/>
        <v>12589260.129813891</v>
      </c>
      <c r="E26">
        <f t="shared" si="7"/>
        <v>8.4151564879112631E-8</v>
      </c>
      <c r="G26" s="1">
        <f t="shared" si="8"/>
        <v>6.8000000000000043</v>
      </c>
      <c r="J26">
        <f t="shared" si="1"/>
        <v>0.13230774637089238</v>
      </c>
      <c r="K26">
        <f t="shared" si="2"/>
        <v>8.0071346512416159</v>
      </c>
      <c r="L26">
        <f t="shared" si="3"/>
        <v>8.0071346512416159</v>
      </c>
    </row>
    <row r="27" spans="1:12">
      <c r="A27">
        <f t="shared" si="9"/>
        <v>7.0000000000000044</v>
      </c>
      <c r="B27">
        <f t="shared" si="4"/>
        <v>9.9999999999998857E-8</v>
      </c>
      <c r="C27">
        <f t="shared" si="5"/>
        <v>7943291.290525089</v>
      </c>
      <c r="D27">
        <f t="shared" si="6"/>
        <v>7943291.290525089</v>
      </c>
      <c r="E27">
        <f t="shared" si="7"/>
        <v>1.3337115584036801E-7</v>
      </c>
      <c r="G27" s="1">
        <f t="shared" si="8"/>
        <v>7.0000000000000044</v>
      </c>
      <c r="J27">
        <f t="shared" si="1"/>
        <v>0.10879526673165039</v>
      </c>
      <c r="K27">
        <f t="shared" si="2"/>
        <v>9.7376105819671679</v>
      </c>
      <c r="L27">
        <f t="shared" si="3"/>
        <v>9.7376105819671679</v>
      </c>
    </row>
    <row r="28" spans="1:12">
      <c r="A28">
        <f t="shared" si="9"/>
        <v>7.2000000000000046</v>
      </c>
      <c r="B28">
        <f t="shared" si="4"/>
        <v>6.3095734448018516E-8</v>
      </c>
      <c r="C28">
        <f t="shared" si="5"/>
        <v>5011885.9255267875</v>
      </c>
      <c r="D28">
        <f t="shared" si="6"/>
        <v>5011885.9255267875</v>
      </c>
      <c r="E28">
        <f t="shared" si="7"/>
        <v>2.1137870181726207E-7</v>
      </c>
      <c r="G28" s="1">
        <f t="shared" si="8"/>
        <v>7.2000000000000046</v>
      </c>
      <c r="J28">
        <f t="shared" si="1"/>
        <v>7.618620839139624E-2</v>
      </c>
      <c r="K28">
        <f t="shared" si="2"/>
        <v>13.905481883958657</v>
      </c>
      <c r="L28">
        <f t="shared" si="3"/>
        <v>13.905481883958657</v>
      </c>
    </row>
    <row r="29" spans="1:12">
      <c r="A29">
        <f t="shared" si="9"/>
        <v>7.4000000000000048</v>
      </c>
      <c r="B29">
        <f t="shared" si="4"/>
        <v>3.9810717055349286E-8</v>
      </c>
      <c r="C29">
        <f t="shared" si="5"/>
        <v>3162298.6127915015</v>
      </c>
      <c r="D29">
        <f t="shared" si="6"/>
        <v>3162298.6127915015</v>
      </c>
      <c r="E29">
        <f t="shared" si="7"/>
        <v>3.350113541803931E-7</v>
      </c>
      <c r="G29" s="1">
        <f t="shared" si="8"/>
        <v>7.4000000000000048</v>
      </c>
      <c r="J29">
        <f t="shared" si="1"/>
        <v>5.0259987758673748E-2</v>
      </c>
      <c r="K29">
        <f t="shared" si="2"/>
        <v>21.078515690868421</v>
      </c>
      <c r="L29">
        <f t="shared" si="3"/>
        <v>21.078515690868421</v>
      </c>
    </row>
    <row r="30" spans="1:12">
      <c r="A30">
        <f t="shared" si="9"/>
        <v>7.600000000000005</v>
      </c>
      <c r="B30">
        <f t="shared" si="4"/>
        <v>2.5118864315095483E-8</v>
      </c>
      <c r="C30">
        <f t="shared" si="5"/>
        <v>1995294.9377454605</v>
      </c>
      <c r="D30">
        <f t="shared" si="6"/>
        <v>1995294.9377454605</v>
      </c>
      <c r="E30">
        <f t="shared" si="7"/>
        <v>5.3095205152533079E-7</v>
      </c>
      <c r="G30" s="1">
        <f t="shared" si="8"/>
        <v>7.600000000000005</v>
      </c>
      <c r="J30">
        <f t="shared" si="1"/>
        <v>3.2424611594856829E-2</v>
      </c>
      <c r="K30">
        <f t="shared" si="2"/>
        <v>32.672895325046909</v>
      </c>
      <c r="L30">
        <f t="shared" si="3"/>
        <v>32.672895325046909</v>
      </c>
    </row>
    <row r="31" spans="1:12">
      <c r="A31">
        <f t="shared" si="9"/>
        <v>7.8000000000000052</v>
      </c>
      <c r="B31">
        <f t="shared" si="4"/>
        <v>1.5848931924610908E-8</v>
      </c>
      <c r="C31">
        <f t="shared" si="5"/>
        <v>1258976.5305175146</v>
      </c>
      <c r="D31">
        <f t="shared" si="6"/>
        <v>1258976.5305175146</v>
      </c>
      <c r="E31">
        <f t="shared" si="7"/>
        <v>8.414818822385675E-7</v>
      </c>
      <c r="G31" s="1">
        <f t="shared" si="8"/>
        <v>7.8000000000000052</v>
      </c>
      <c r="J31">
        <f t="shared" si="1"/>
        <v>2.0716334949434822E-2</v>
      </c>
      <c r="K31">
        <f t="shared" si="2"/>
        <v>51.138675985877612</v>
      </c>
      <c r="L31">
        <f t="shared" si="3"/>
        <v>51.138675985877612</v>
      </c>
    </row>
    <row r="32" spans="1:12">
      <c r="A32">
        <f t="shared" si="9"/>
        <v>8.0000000000000053</v>
      </c>
      <c r="B32">
        <f t="shared" si="4"/>
        <v>9.9999999999998761E-9</v>
      </c>
      <c r="C32">
        <f t="shared" si="5"/>
        <v>794408.66754774586</v>
      </c>
      <c r="D32">
        <f t="shared" si="6"/>
        <v>794408.66754774586</v>
      </c>
      <c r="E32">
        <f t="shared" si="7"/>
        <v>1.3335780233419805E-6</v>
      </c>
      <c r="G32" s="1">
        <f t="shared" si="8"/>
        <v>8.0000000000000053</v>
      </c>
      <c r="J32">
        <f t="shared" si="1"/>
        <v>1.3170012959021864E-2</v>
      </c>
      <c r="K32">
        <f t="shared" si="2"/>
        <v>80.440766754776334</v>
      </c>
      <c r="L32">
        <f t="shared" si="3"/>
        <v>80.440766754776334</v>
      </c>
    </row>
    <row r="33" spans="1:12">
      <c r="A33">
        <f t="shared" si="9"/>
        <v>8.2000000000000046</v>
      </c>
      <c r="B33">
        <f t="shared" si="4"/>
        <v>6.3095734448018444E-9</v>
      </c>
      <c r="C33">
        <f t="shared" si="5"/>
        <v>501314.12616844586</v>
      </c>
      <c r="D33">
        <f t="shared" si="6"/>
        <v>501314.12616844586</v>
      </c>
      <c r="E33">
        <f t="shared" si="7"/>
        <v>2.1132577066820774E-6</v>
      </c>
      <c r="G33" s="1">
        <f t="shared" si="8"/>
        <v>8.2000000000000046</v>
      </c>
      <c r="J33">
        <f t="shared" si="1"/>
        <v>8.3486352313921711E-3</v>
      </c>
      <c r="K33">
        <f t="shared" si="2"/>
        <v>126.89570345707858</v>
      </c>
      <c r="L33">
        <f t="shared" si="3"/>
        <v>126.89570345707858</v>
      </c>
    </row>
    <row r="34" spans="1:12">
      <c r="A34">
        <f t="shared" si="9"/>
        <v>8.4000000000000039</v>
      </c>
      <c r="B34">
        <f t="shared" si="4"/>
        <v>3.9810717055349243E-9</v>
      </c>
      <c r="C34">
        <f t="shared" si="5"/>
        <v>316428.29224833171</v>
      </c>
      <c r="D34">
        <f t="shared" si="6"/>
        <v>316428.29224833171</v>
      </c>
      <c r="E34">
        <f t="shared" si="7"/>
        <v>3.3480126984430381E-6</v>
      </c>
      <c r="G34" s="1">
        <f t="shared" si="8"/>
        <v>8.4000000000000039</v>
      </c>
      <c r="J34">
        <f t="shared" si="1"/>
        <v>5.2830957908214828E-3</v>
      </c>
      <c r="K34">
        <f t="shared" si="2"/>
        <v>200.52749042230209</v>
      </c>
      <c r="L34">
        <f t="shared" si="3"/>
        <v>200.52749042230209</v>
      </c>
    </row>
    <row r="35" spans="1:12">
      <c r="A35">
        <f t="shared" si="9"/>
        <v>8.6000000000000032</v>
      </c>
      <c r="B35">
        <f t="shared" si="4"/>
        <v>2.5118864315095547E-9</v>
      </c>
      <c r="C35">
        <f t="shared" si="5"/>
        <v>199843.45926290323</v>
      </c>
      <c r="D35">
        <f t="shared" si="6"/>
        <v>199843.45926290323</v>
      </c>
      <c r="E35">
        <f t="shared" si="7"/>
        <v>5.3011789552760016E-6</v>
      </c>
      <c r="G35" s="1">
        <f t="shared" si="8"/>
        <v>8.6000000000000032</v>
      </c>
      <c r="J35">
        <f t="shared" si="1"/>
        <v>3.3395697991583395E-3</v>
      </c>
      <c r="K35">
        <f t="shared" si="2"/>
        <v>317.2282672040746</v>
      </c>
      <c r="L35">
        <f t="shared" si="3"/>
        <v>317.2282672040746</v>
      </c>
    </row>
    <row r="36" spans="1:12">
      <c r="A36">
        <f t="shared" si="9"/>
        <v>8.8000000000000025</v>
      </c>
      <c r="B36">
        <f t="shared" si="4"/>
        <v>1.5848931924611004E-9</v>
      </c>
      <c r="C36">
        <f t="shared" si="5"/>
        <v>126394.72841304324</v>
      </c>
      <c r="D36">
        <f t="shared" si="6"/>
        <v>126394.72841304324</v>
      </c>
      <c r="E36">
        <f t="shared" si="7"/>
        <v>8.3817256771346058E-6</v>
      </c>
      <c r="G36" s="1">
        <f t="shared" si="8"/>
        <v>8.8000000000000025</v>
      </c>
      <c r="J36">
        <f t="shared" si="1"/>
        <v>2.1095827387425329E-3</v>
      </c>
      <c r="K36">
        <f t="shared" si="2"/>
        <v>502.1874331535077</v>
      </c>
      <c r="L36">
        <f t="shared" si="3"/>
        <v>502.1874331535077</v>
      </c>
    </row>
    <row r="37" spans="1:12">
      <c r="A37">
        <f t="shared" si="9"/>
        <v>9.0000000000000018</v>
      </c>
      <c r="B37">
        <f t="shared" si="4"/>
        <v>9.9999999999999365E-10</v>
      </c>
      <c r="C37">
        <f t="shared" si="5"/>
        <v>80228.151707152108</v>
      </c>
      <c r="D37">
        <f t="shared" si="6"/>
        <v>80228.151707152108</v>
      </c>
      <c r="E37">
        <f t="shared" si="7"/>
        <v>1.320491520808171E-5</v>
      </c>
      <c r="G37" s="1">
        <f t="shared" si="8"/>
        <v>9.0000000000000018</v>
      </c>
      <c r="J37">
        <f t="shared" si="1"/>
        <v>1.3320359928551265E-3</v>
      </c>
      <c r="K37">
        <f t="shared" si="2"/>
        <v>795.32831415710962</v>
      </c>
      <c r="L37">
        <f t="shared" si="3"/>
        <v>795.32831415710962</v>
      </c>
    </row>
    <row r="38" spans="1:12">
      <c r="A38">
        <f t="shared" si="9"/>
        <v>9.2000000000000011</v>
      </c>
      <c r="B38">
        <f t="shared" si="4"/>
        <v>6.3095734448019042E-10</v>
      </c>
      <c r="C38">
        <f t="shared" si="5"/>
        <v>51378.648774521287</v>
      </c>
      <c r="D38">
        <f t="shared" si="6"/>
        <v>51378.648774521287</v>
      </c>
      <c r="E38">
        <f t="shared" si="7"/>
        <v>2.061957575496652E-5</v>
      </c>
      <c r="G38" s="1">
        <f t="shared" si="8"/>
        <v>9.2000000000000011</v>
      </c>
      <c r="J38">
        <f t="shared" si="1"/>
        <v>8.408481201244134E-4</v>
      </c>
      <c r="K38">
        <f t="shared" si="2"/>
        <v>1259.9254434169488</v>
      </c>
      <c r="L38">
        <f t="shared" si="3"/>
        <v>1259.9254434169488</v>
      </c>
    </row>
    <row r="39" spans="1:12">
      <c r="A39">
        <f t="shared" si="9"/>
        <v>9.4</v>
      </c>
      <c r="B39">
        <f t="shared" si="4"/>
        <v>3.9810717055349621E-10</v>
      </c>
      <c r="C39">
        <f t="shared" si="5"/>
        <v>33619.038916652666</v>
      </c>
      <c r="D39">
        <f t="shared" si="6"/>
        <v>33619.038916652666</v>
      </c>
      <c r="E39">
        <f t="shared" si="7"/>
        <v>3.151208287722048E-5</v>
      </c>
      <c r="G39" s="1">
        <f t="shared" si="8"/>
        <v>9.4</v>
      </c>
      <c r="J39">
        <f t="shared" si="1"/>
        <v>5.3069475187158535E-4</v>
      </c>
      <c r="K39">
        <f t="shared" si="2"/>
        <v>1996.2623275581379</v>
      </c>
      <c r="L39">
        <f t="shared" si="3"/>
        <v>1996.2623275581379</v>
      </c>
    </row>
    <row r="40" spans="1:12">
      <c r="A40">
        <f t="shared" si="9"/>
        <v>9.6</v>
      </c>
      <c r="B40">
        <f t="shared" si="4"/>
        <v>2.5118864315095784E-10</v>
      </c>
      <c r="C40">
        <f t="shared" si="5"/>
        <v>23115.900809857205</v>
      </c>
      <c r="D40">
        <f t="shared" si="6"/>
        <v>23115.900809857205</v>
      </c>
      <c r="E40">
        <f t="shared" si="7"/>
        <v>4.5830181973367093E-5</v>
      </c>
      <c r="G40" s="1">
        <f t="shared" si="8"/>
        <v>9.6</v>
      </c>
      <c r="J40">
        <f t="shared" si="1"/>
        <v>3.3490766626510847E-4</v>
      </c>
      <c r="K40">
        <f t="shared" si="2"/>
        <v>3163.2776651802524</v>
      </c>
      <c r="L40">
        <f t="shared" si="3"/>
        <v>3163.2776651802524</v>
      </c>
    </row>
    <row r="41" spans="1:12">
      <c r="A41">
        <f t="shared" si="9"/>
        <v>9.7999999999999989</v>
      </c>
      <c r="B41">
        <f t="shared" si="4"/>
        <v>1.5848931924611155E-10</v>
      </c>
      <c r="C41">
        <f t="shared" si="5"/>
        <v>17602.126454214431</v>
      </c>
      <c r="D41">
        <f t="shared" si="6"/>
        <v>17602.126454214431</v>
      </c>
      <c r="E41">
        <f t="shared" si="7"/>
        <v>6.0186247573537269E-5</v>
      </c>
      <c r="G41" s="1">
        <f t="shared" si="8"/>
        <v>9.7999999999999989</v>
      </c>
      <c r="J41">
        <f t="shared" si="1"/>
        <v>2.1133710757136504E-4</v>
      </c>
      <c r="K41">
        <f t="shared" si="2"/>
        <v>5012.8723382679764</v>
      </c>
      <c r="L41">
        <f t="shared" si="3"/>
        <v>5012.8723382679764</v>
      </c>
    </row>
    <row r="42" spans="1:12">
      <c r="A42">
        <f t="shared" si="9"/>
        <v>9.9999999999999982</v>
      </c>
      <c r="B42">
        <f t="shared" si="4"/>
        <v>1.0000000000000033E-10</v>
      </c>
      <c r="C42">
        <f t="shared" si="5"/>
        <v>15887.564694485643</v>
      </c>
      <c r="D42">
        <f t="shared" si="6"/>
        <v>15887.564694485643</v>
      </c>
      <c r="E42">
        <f t="shared" si="7"/>
        <v>6.668145565202732E-5</v>
      </c>
      <c r="G42" s="1">
        <f t="shared" si="8"/>
        <v>9.9999999999999982</v>
      </c>
      <c r="J42">
        <f t="shared" si="1"/>
        <v>1.3335451764951673E-4</v>
      </c>
      <c r="K42">
        <f t="shared" si="2"/>
        <v>7944.2823480371135</v>
      </c>
      <c r="L42">
        <f t="shared" si="3"/>
        <v>7944.2823480371135</v>
      </c>
    </row>
    <row r="44" spans="1:12">
      <c r="A44">
        <v>6.0060000000000002</v>
      </c>
      <c r="E44">
        <v>1.7999999999999999E-2</v>
      </c>
      <c r="G44" s="2">
        <f t="shared" ref="G44:G51" si="10">A44</f>
        <v>6.0060000000000002</v>
      </c>
      <c r="I44" s="2">
        <f t="shared" ref="I44:I51" si="11">E44</f>
        <v>1.7999999999999999E-2</v>
      </c>
    </row>
    <row r="45" spans="1:12">
      <c r="A45">
        <v>6.3019999999999996</v>
      </c>
      <c r="E45">
        <v>9.4E-2</v>
      </c>
      <c r="G45" s="2">
        <f t="shared" si="10"/>
        <v>6.3019999999999996</v>
      </c>
      <c r="I45" s="2">
        <f t="shared" si="11"/>
        <v>9.4E-2</v>
      </c>
    </row>
    <row r="46" spans="1:12">
      <c r="A46">
        <v>6.5030000000000001</v>
      </c>
      <c r="E46">
        <v>7.8E-2</v>
      </c>
      <c r="G46" s="2">
        <f t="shared" si="10"/>
        <v>6.5030000000000001</v>
      </c>
      <c r="I46" s="2">
        <f t="shared" si="11"/>
        <v>7.8E-2</v>
      </c>
    </row>
    <row r="47" spans="1:12">
      <c r="A47">
        <v>6.8040000000000003</v>
      </c>
      <c r="E47">
        <v>0.10299999999999999</v>
      </c>
      <c r="G47" s="2">
        <f t="shared" si="10"/>
        <v>6.8040000000000003</v>
      </c>
      <c r="I47" s="2">
        <f t="shared" si="11"/>
        <v>0.10299999999999999</v>
      </c>
    </row>
    <row r="48" spans="1:12">
      <c r="A48">
        <v>6.9969999999999999</v>
      </c>
      <c r="E48">
        <v>0.13200000000000001</v>
      </c>
      <c r="G48" s="2">
        <f t="shared" si="10"/>
        <v>6.9969999999999999</v>
      </c>
      <c r="I48" s="2">
        <f t="shared" si="11"/>
        <v>0.13200000000000001</v>
      </c>
    </row>
    <row r="49" spans="1:12">
      <c r="A49">
        <v>7.298</v>
      </c>
      <c r="E49">
        <v>6.5000000000000002E-2</v>
      </c>
      <c r="G49" s="2">
        <f t="shared" si="10"/>
        <v>7.298</v>
      </c>
      <c r="I49" s="2">
        <f t="shared" si="11"/>
        <v>6.5000000000000002E-2</v>
      </c>
    </row>
    <row r="50" spans="1:12">
      <c r="A50">
        <v>7.4960000000000004</v>
      </c>
      <c r="E50">
        <v>5.2999999999999999E-2</v>
      </c>
      <c r="G50" s="2">
        <f t="shared" si="10"/>
        <v>7.4960000000000004</v>
      </c>
      <c r="I50" s="2">
        <f t="shared" si="11"/>
        <v>5.2999999999999999E-2</v>
      </c>
    </row>
    <row r="51" spans="1:12">
      <c r="A51">
        <v>7.9989999999999997</v>
      </c>
      <c r="E51">
        <v>1.4E-2</v>
      </c>
      <c r="G51" s="2">
        <f t="shared" si="10"/>
        <v>7.9989999999999997</v>
      </c>
      <c r="I51" s="2">
        <f t="shared" si="11"/>
        <v>1.4E-2</v>
      </c>
    </row>
    <row r="55" spans="1:12">
      <c r="G55" s="3" t="s">
        <v>2</v>
      </c>
      <c r="H55" s="3" t="s">
        <v>3</v>
      </c>
      <c r="I55" s="3" t="s">
        <v>4</v>
      </c>
      <c r="J55" s="3" t="s">
        <v>5</v>
      </c>
      <c r="K55" s="3" t="s">
        <v>6</v>
      </c>
      <c r="L55" s="3" t="s">
        <v>7</v>
      </c>
    </row>
    <row r="56" spans="1:12">
      <c r="G56" s="4">
        <f>10^(-pK1E)</f>
        <v>1.2589254117941644E-14</v>
      </c>
      <c r="H56" s="4">
        <f>10^(-pK2E)</f>
        <v>7.9432823472428114E-7</v>
      </c>
      <c r="I56" s="4">
        <f>K1E</f>
        <v>1.2589254117941644E-14</v>
      </c>
      <c r="J56" s="4">
        <f>K2E</f>
        <v>7.9432823472428114E-7</v>
      </c>
      <c r="K56" s="4">
        <v>0.01</v>
      </c>
      <c r="L56" s="4">
        <v>1.07</v>
      </c>
    </row>
    <row r="58" spans="1:12">
      <c r="G58" s="3" t="s">
        <v>11</v>
      </c>
      <c r="H58" s="3" t="s">
        <v>12</v>
      </c>
      <c r="J58" s="3" t="s">
        <v>13</v>
      </c>
    </row>
    <row r="59" spans="1:12">
      <c r="G59" s="3">
        <v>13.9</v>
      </c>
      <c r="H59" s="3">
        <v>6.1</v>
      </c>
      <c r="J59">
        <v>2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2016-05-31T17:20:19Z</dcterms:modified>
</cp:coreProperties>
</file>