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9600" windowHeight="20320" tabRatio="500"/>
  </bookViews>
  <sheets>
    <sheet name="Sheet1" sheetId="1" r:id="rId1"/>
  </sheets>
  <definedNames>
    <definedName name="K1E">Sheet1!$K$39</definedName>
    <definedName name="K1ES">Sheet1!$M$39</definedName>
    <definedName name="K2E">Sheet1!$L$39</definedName>
    <definedName name="K2ES">Sheet1!$N$39</definedName>
    <definedName name="KM">Sheet1!$O$39</definedName>
    <definedName name="pK1E">Sheet1!$K$42</definedName>
    <definedName name="pK2E">Sheet1!$L$42</definedName>
    <definedName name="Vmax">Sheet1!$P$39</definedName>
  </definedNames>
  <calcPr calcId="14000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3" i="1"/>
  <c r="G3"/>
  <c r="B3"/>
  <c r="K39"/>
  <c r="L39"/>
  <c r="C3"/>
  <c r="M39"/>
  <c r="N39"/>
  <c r="D3"/>
  <c r="E3"/>
  <c r="H3"/>
  <c r="A4"/>
  <c r="G4"/>
  <c r="B4"/>
  <c r="C4"/>
  <c r="D4"/>
  <c r="E4"/>
  <c r="H4"/>
  <c r="A5"/>
  <c r="G5"/>
  <c r="B5"/>
  <c r="C5"/>
  <c r="D5"/>
  <c r="E5"/>
  <c r="H5"/>
  <c r="A6"/>
  <c r="G6"/>
  <c r="B6"/>
  <c r="C6"/>
  <c r="D6"/>
  <c r="E6"/>
  <c r="H6"/>
  <c r="A7"/>
  <c r="G7"/>
  <c r="B7"/>
  <c r="C7"/>
  <c r="D7"/>
  <c r="E7"/>
  <c r="H7"/>
  <c r="A8"/>
  <c r="G8"/>
  <c r="B8"/>
  <c r="C8"/>
  <c r="D8"/>
  <c r="E8"/>
  <c r="H8"/>
  <c r="A9"/>
  <c r="G9"/>
  <c r="B9"/>
  <c r="C9"/>
  <c r="D9"/>
  <c r="E9"/>
  <c r="H9"/>
  <c r="A10"/>
  <c r="G10"/>
  <c r="B10"/>
  <c r="C10"/>
  <c r="D10"/>
  <c r="E10"/>
  <c r="H10"/>
  <c r="A11"/>
  <c r="G11"/>
  <c r="B11"/>
  <c r="C11"/>
  <c r="D11"/>
  <c r="E11"/>
  <c r="H11"/>
  <c r="A12"/>
  <c r="G12"/>
  <c r="B12"/>
  <c r="C12"/>
  <c r="D12"/>
  <c r="E12"/>
  <c r="H12"/>
  <c r="A13"/>
  <c r="G13"/>
  <c r="B13"/>
  <c r="C13"/>
  <c r="D13"/>
  <c r="E13"/>
  <c r="H13"/>
  <c r="A14"/>
  <c r="G14"/>
  <c r="B14"/>
  <c r="C14"/>
  <c r="D14"/>
  <c r="E14"/>
  <c r="H14"/>
  <c r="A15"/>
  <c r="G15"/>
  <c r="B15"/>
  <c r="C15"/>
  <c r="D15"/>
  <c r="E15"/>
  <c r="H15"/>
  <c r="A16"/>
  <c r="G16"/>
  <c r="B16"/>
  <c r="C16"/>
  <c r="D16"/>
  <c r="E16"/>
  <c r="H16"/>
  <c r="A17"/>
  <c r="G17"/>
  <c r="B17"/>
  <c r="C17"/>
  <c r="D17"/>
  <c r="E17"/>
  <c r="H17"/>
  <c r="A18"/>
  <c r="G18"/>
  <c r="B18"/>
  <c r="C18"/>
  <c r="D18"/>
  <c r="E18"/>
  <c r="H18"/>
  <c r="A19"/>
  <c r="G19"/>
  <c r="B19"/>
  <c r="C19"/>
  <c r="D19"/>
  <c r="E19"/>
  <c r="H19"/>
  <c r="A20"/>
  <c r="G20"/>
  <c r="B20"/>
  <c r="C20"/>
  <c r="D20"/>
  <c r="E20"/>
  <c r="H20"/>
  <c r="A21"/>
  <c r="G21"/>
  <c r="B21"/>
  <c r="C21"/>
  <c r="D21"/>
  <c r="E21"/>
  <c r="H21"/>
  <c r="A22"/>
  <c r="G22"/>
  <c r="B22"/>
  <c r="C22"/>
  <c r="D22"/>
  <c r="E22"/>
  <c r="H22"/>
  <c r="A23"/>
  <c r="G23"/>
  <c r="B23"/>
  <c r="C23"/>
  <c r="D23"/>
  <c r="E23"/>
  <c r="H23"/>
  <c r="A24"/>
  <c r="G24"/>
  <c r="B24"/>
  <c r="C24"/>
  <c r="D24"/>
  <c r="E24"/>
  <c r="H24"/>
  <c r="A25"/>
  <c r="G25"/>
  <c r="B25"/>
  <c r="C25"/>
  <c r="D25"/>
  <c r="E25"/>
  <c r="H25"/>
  <c r="A26"/>
  <c r="G26"/>
  <c r="B26"/>
  <c r="C26"/>
  <c r="D26"/>
  <c r="E26"/>
  <c r="H26"/>
  <c r="A27"/>
  <c r="G27"/>
  <c r="B27"/>
  <c r="C27"/>
  <c r="D27"/>
  <c r="E27"/>
  <c r="H27"/>
  <c r="A28"/>
  <c r="G28"/>
  <c r="B28"/>
  <c r="C28"/>
  <c r="D28"/>
  <c r="E28"/>
  <c r="H28"/>
  <c r="A29"/>
  <c r="G29"/>
  <c r="B29"/>
  <c r="C29"/>
  <c r="D29"/>
  <c r="E29"/>
  <c r="H29"/>
  <c r="A30"/>
  <c r="G30"/>
  <c r="B30"/>
  <c r="C30"/>
  <c r="D30"/>
  <c r="E30"/>
  <c r="H30"/>
  <c r="A31"/>
  <c r="G31"/>
  <c r="B31"/>
  <c r="C31"/>
  <c r="D31"/>
  <c r="E31"/>
  <c r="H31"/>
  <c r="A32"/>
  <c r="G32"/>
  <c r="B32"/>
  <c r="C32"/>
  <c r="D32"/>
  <c r="E32"/>
  <c r="H32"/>
  <c r="A33"/>
  <c r="G33"/>
  <c r="B33"/>
  <c r="C33"/>
  <c r="D33"/>
  <c r="E33"/>
  <c r="H33"/>
  <c r="A34"/>
  <c r="G34"/>
  <c r="B34"/>
  <c r="C34"/>
  <c r="D34"/>
  <c r="E34"/>
  <c r="H34"/>
  <c r="A35"/>
  <c r="G35"/>
  <c r="B35"/>
  <c r="C35"/>
  <c r="D35"/>
  <c r="E35"/>
  <c r="H35"/>
  <c r="A36"/>
  <c r="G36"/>
  <c r="B36"/>
  <c r="C36"/>
  <c r="D36"/>
  <c r="E36"/>
  <c r="H36"/>
  <c r="A37"/>
  <c r="G37"/>
  <c r="B37"/>
  <c r="C37"/>
  <c r="D37"/>
  <c r="E37"/>
  <c r="H37"/>
  <c r="A38"/>
  <c r="G38"/>
  <c r="B38"/>
  <c r="C38"/>
  <c r="D38"/>
  <c r="E38"/>
  <c r="H38"/>
  <c r="A39"/>
  <c r="G39"/>
  <c r="B39"/>
  <c r="C39"/>
  <c r="D39"/>
  <c r="E39"/>
  <c r="H39"/>
  <c r="A40"/>
  <c r="G40"/>
  <c r="B40"/>
  <c r="C40"/>
  <c r="D40"/>
  <c r="E40"/>
  <c r="H40"/>
  <c r="A41"/>
  <c r="G41"/>
  <c r="B41"/>
  <c r="C41"/>
  <c r="D41"/>
  <c r="E41"/>
  <c r="H41"/>
  <c r="A42"/>
  <c r="G42"/>
  <c r="B42"/>
  <c r="C42"/>
  <c r="D42"/>
  <c r="E42"/>
  <c r="H42"/>
  <c r="B2"/>
  <c r="C2"/>
  <c r="D2"/>
  <c r="E2"/>
  <c r="H2"/>
  <c r="I44"/>
  <c r="I45"/>
  <c r="I46"/>
  <c r="I47"/>
  <c r="I48"/>
  <c r="I49"/>
  <c r="H1"/>
  <c r="G2"/>
  <c r="G44"/>
  <c r="G45"/>
  <c r="G46"/>
  <c r="G47"/>
  <c r="G48"/>
  <c r="G49"/>
  <c r="G1"/>
</calcChain>
</file>

<file path=xl/sharedStrings.xml><?xml version="1.0" encoding="utf-8"?>
<sst xmlns="http://schemas.openxmlformats.org/spreadsheetml/2006/main" count="14" uniqueCount="14">
  <si>
    <t>pCa</t>
    <phoneticPr fontId="1" type="noConversion"/>
  </si>
  <si>
    <t>Ca</t>
    <phoneticPr fontId="1" type="noConversion"/>
  </si>
  <si>
    <t>K1E</t>
    <phoneticPr fontId="1" type="noConversion"/>
  </si>
  <si>
    <t>K2E</t>
    <phoneticPr fontId="1" type="noConversion"/>
  </si>
  <si>
    <t>K1ES</t>
    <phoneticPr fontId="1" type="noConversion"/>
  </si>
  <si>
    <t>K2ES</t>
    <phoneticPr fontId="1" type="noConversion"/>
  </si>
  <si>
    <t>KM</t>
    <phoneticPr fontId="1" type="noConversion"/>
  </si>
  <si>
    <t>Vmax</t>
    <phoneticPr fontId="1" type="noConversion"/>
  </si>
  <si>
    <t>fE</t>
    <phoneticPr fontId="1" type="noConversion"/>
  </si>
  <si>
    <t>fES</t>
    <phoneticPr fontId="1" type="noConversion"/>
  </si>
  <si>
    <t>v(theor)</t>
    <phoneticPr fontId="1" type="noConversion"/>
  </si>
  <si>
    <t>pK1E</t>
    <phoneticPr fontId="1" type="noConversion"/>
  </si>
  <si>
    <t>pK2E</t>
    <phoneticPr fontId="1" type="noConversion"/>
  </si>
  <si>
    <t>v(exp .2 uM IP3)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</si>
</sst>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lang="nb-NO"/>
            </a:pPr>
            <a:r>
              <a:rPr lang="en-US"/>
              <a:t>Channel open probability vs. cytosolic pCa (IP3=0.2uM)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56321898204935"/>
          <c:y val="0.0881443298969072"/>
          <c:w val="0.722520297803242"/>
          <c:h val="0.791613158535595"/>
        </c:manualLayout>
      </c:layout>
      <c:scatterChart>
        <c:scatterStyle val="smoothMarker"/>
        <c:ser>
          <c:idx val="0"/>
          <c:order val="0"/>
          <c:tx>
            <c:strRef>
              <c:f>Sheet1!$H$1</c:f>
              <c:strCache>
                <c:ptCount val="1"/>
                <c:pt idx="0">
                  <c:v>v(theor)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6.502</c:v>
                </c:pt>
                <c:pt idx="43">
                  <c:v>6.81</c:v>
                </c:pt>
                <c:pt idx="44">
                  <c:v>7.004</c:v>
                </c:pt>
                <c:pt idx="45">
                  <c:v>7.302</c:v>
                </c:pt>
                <c:pt idx="46">
                  <c:v>7.499</c:v>
                </c:pt>
                <c:pt idx="47">
                  <c:v>7.992</c:v>
                </c:pt>
              </c:numCache>
            </c:numRef>
          </c:xVal>
          <c:yVal>
            <c:numRef>
              <c:f>Sheet1!$H$2:$H$53</c:f>
              <c:numCache>
                <c:formatCode>General</c:formatCode>
                <c:ptCount val="52"/>
                <c:pt idx="0">
                  <c:v>4.40160343381764E-5</c:v>
                </c:pt>
                <c:pt idx="1">
                  <c:v>6.97599875851744E-5</c:v>
                </c:pt>
                <c:pt idx="2">
                  <c:v>0.000110560306813825</c:v>
                </c:pt>
                <c:pt idx="3">
                  <c:v>0.000175221699421046</c:v>
                </c:pt>
                <c:pt idx="4">
                  <c:v>0.000277696178654052</c:v>
                </c:pt>
                <c:pt idx="5">
                  <c:v>0.00044008989660468</c:v>
                </c:pt>
                <c:pt idx="6">
                  <c:v>0.000697422921557627</c:v>
                </c:pt>
                <c:pt idx="7">
                  <c:v>0.00110515857910708</c:v>
                </c:pt>
                <c:pt idx="8">
                  <c:v>0.00175110048861763</c:v>
                </c:pt>
                <c:pt idx="9">
                  <c:v>0.00277415725364675</c:v>
                </c:pt>
                <c:pt idx="10">
                  <c:v>0.0043938543127747</c:v>
                </c:pt>
                <c:pt idx="11">
                  <c:v>0.00695653394018597</c:v>
                </c:pt>
                <c:pt idx="12">
                  <c:v>0.0110071378581408</c:v>
                </c:pt>
                <c:pt idx="13">
                  <c:v>0.0173993604321366</c:v>
                </c:pt>
                <c:pt idx="14">
                  <c:v>0.0274611576063525</c:v>
                </c:pt>
                <c:pt idx="15">
                  <c:v>0.0432343182095184</c:v>
                </c:pt>
                <c:pt idx="16">
                  <c:v>0.067797312540095</c:v>
                </c:pt>
                <c:pt idx="17">
                  <c:v>0.105635892284374</c:v>
                </c:pt>
                <c:pt idx="18">
                  <c:v>0.162886274682025</c:v>
                </c:pt>
                <c:pt idx="19">
                  <c:v>0.246914596217312</c:v>
                </c:pt>
                <c:pt idx="20">
                  <c:v>0.363940559457557</c:v>
                </c:pt>
                <c:pt idx="21">
                  <c:v>0.512476558809753</c:v>
                </c:pt>
                <c:pt idx="22">
                  <c:v>0.671635194940822</c:v>
                </c:pt>
                <c:pt idx="23">
                  <c:v>0.793225684541708</c:v>
                </c:pt>
                <c:pt idx="24">
                  <c:v>0.821449131287814</c:v>
                </c:pt>
                <c:pt idx="25">
                  <c:v>0.740954367746444</c:v>
                </c:pt>
                <c:pt idx="26">
                  <c:v>0.593129902035633</c:v>
                </c:pt>
                <c:pt idx="27">
                  <c:v>0.434963015035977</c:v>
                </c:pt>
                <c:pt idx="28">
                  <c:v>0.301098937136199</c:v>
                </c:pt>
                <c:pt idx="29">
                  <c:v>0.201087436889701</c:v>
                </c:pt>
                <c:pt idx="30">
                  <c:v>0.131389342069601</c:v>
                </c:pt>
                <c:pt idx="31">
                  <c:v>0.0847127283141303</c:v>
                </c:pt>
                <c:pt idx="32">
                  <c:v>0.0541739349505968</c:v>
                </c:pt>
                <c:pt idx="33">
                  <c:v>0.0344700209485566</c:v>
                </c:pt>
                <c:pt idx="34">
                  <c:v>0.021864066364378</c:v>
                </c:pt>
                <c:pt idx="35">
                  <c:v>0.0138410679942538</c:v>
                </c:pt>
                <c:pt idx="36">
                  <c:v>0.00875134850530888</c:v>
                </c:pt>
                <c:pt idx="37">
                  <c:v>0.0055289833942938</c:v>
                </c:pt>
                <c:pt idx="38">
                  <c:v>0.00349144130268127</c:v>
                </c:pt>
                <c:pt idx="39">
                  <c:v>0.00220410052111242</c:v>
                </c:pt>
                <c:pt idx="40">
                  <c:v>0.00139115123149574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v(exp .2 uM IP3)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6.502</c:v>
                </c:pt>
                <c:pt idx="43">
                  <c:v>6.81</c:v>
                </c:pt>
                <c:pt idx="44">
                  <c:v>7.004</c:v>
                </c:pt>
                <c:pt idx="45">
                  <c:v>7.302</c:v>
                </c:pt>
                <c:pt idx="46">
                  <c:v>7.499</c:v>
                </c:pt>
                <c:pt idx="47">
                  <c:v>7.992</c:v>
                </c:pt>
              </c:numCache>
            </c:numRef>
          </c:xVal>
          <c:yVal>
            <c:numRef>
              <c:f>Sheet1!$I$2:$I$53</c:f>
              <c:numCache>
                <c:formatCode>General</c:formatCode>
                <c:ptCount val="52"/>
                <c:pt idx="42">
                  <c:v>0.239</c:v>
                </c:pt>
                <c:pt idx="43">
                  <c:v>0.651</c:v>
                </c:pt>
                <c:pt idx="44">
                  <c:v>0.823</c:v>
                </c:pt>
                <c:pt idx="45">
                  <c:v>0.528</c:v>
                </c:pt>
                <c:pt idx="46">
                  <c:v>0.319</c:v>
                </c:pt>
                <c:pt idx="47">
                  <c:v>0.141</c:v>
                </c:pt>
              </c:numCache>
            </c:numRef>
          </c:yVal>
          <c:smooth val="1"/>
        </c:ser>
        <c:dLbls/>
        <c:axId val="563256456"/>
        <c:axId val="563253768"/>
      </c:scatterChart>
      <c:valAx>
        <c:axId val="563256456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lang="nb-NO" sz="1200"/>
                </a:pPr>
                <a:r>
                  <a:rPr lang="en-US" sz="1200"/>
                  <a:t>pCa (cytosolic)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nb-NO" sz="1200"/>
            </a:pPr>
            <a:endParaRPr lang="en-US"/>
          </a:p>
        </c:txPr>
        <c:crossAx val="563253768"/>
        <c:crosses val="autoZero"/>
        <c:crossBetween val="midCat"/>
      </c:valAx>
      <c:valAx>
        <c:axId val="56325376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nb-NO" sz="1200"/>
                </a:pPr>
                <a:r>
                  <a:rPr lang="en-US" sz="1200"/>
                  <a:t>Channel Open Probability (%)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nb-NO" sz="1200" baseline="0"/>
            </a:pPr>
            <a:endParaRPr lang="en-US"/>
          </a:p>
        </c:txPr>
        <c:crossAx val="563256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64070747437977"/>
          <c:y val="0.232518264469519"/>
          <c:w val="0.158374813701051"/>
          <c:h val="0.0932108937413751"/>
        </c:manualLayout>
      </c:layout>
      <c:txPr>
        <a:bodyPr/>
        <a:lstStyle/>
        <a:p>
          <a:pPr>
            <a:defRPr lang="nb-NO"/>
          </a:pPr>
          <a:endParaRPr lang="en-US"/>
        </a:p>
      </c:txPr>
    </c:legend>
    <c:plotVisOnly val="1"/>
    <c:dispBlanksAs val="gap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1016000</xdr:colOff>
      <xdr:row>3</xdr:row>
      <xdr:rowOff>25400</xdr:rowOff>
    </xdr:from>
    <xdr:to>
      <xdr:col>16</xdr:col>
      <xdr:colOff>406400</xdr:colOff>
      <xdr:row>33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49"/>
  <sheetViews>
    <sheetView tabSelected="1" workbookViewId="0">
      <selection activeCell="I2" sqref="I2"/>
    </sheetView>
  </sheetViews>
  <sheetFormatPr baseColWidth="10" defaultRowHeight="13"/>
  <cols>
    <col min="1" max="1" width="12.28515625" bestFit="1" customWidth="1"/>
    <col min="5" max="5" width="12.28515625" bestFit="1" customWidth="1"/>
    <col min="9" max="9" width="17.140625" customWidth="1"/>
  </cols>
  <sheetData>
    <row r="1" spans="1:9">
      <c r="A1" t="s">
        <v>0</v>
      </c>
      <c r="B1" t="s">
        <v>1</v>
      </c>
      <c r="C1" t="s">
        <v>8</v>
      </c>
      <c r="D1" t="s">
        <v>9</v>
      </c>
      <c r="E1" t="s">
        <v>10</v>
      </c>
      <c r="G1" t="str">
        <f>A1</f>
        <v>pCa</v>
      </c>
      <c r="H1" s="1" t="str">
        <f>E1</f>
        <v>v(theor)</v>
      </c>
      <c r="I1" s="2" t="s">
        <v>13</v>
      </c>
    </row>
    <row r="2" spans="1:9">
      <c r="A2">
        <v>2</v>
      </c>
      <c r="B2">
        <f>10^(-A2)</f>
        <v>0.01</v>
      </c>
      <c r="C2">
        <f>1+(B2/K1E)+(K2E/B2)</f>
        <v>56235.132536817779</v>
      </c>
      <c r="D2">
        <f>1+(B2/K1ES)+(K2ES/B2)</f>
        <v>56235.132536817779</v>
      </c>
      <c r="E2">
        <f>Vmax*1/(C2*KM+D2*1)</f>
        <v>4.4016034338176447E-5</v>
      </c>
      <c r="G2" s="1">
        <f t="shared" ref="G2" si="0">A2</f>
        <v>2</v>
      </c>
      <c r="H2" s="1">
        <f t="shared" ref="H2" si="1">E2</f>
        <v>4.4016034338176447E-5</v>
      </c>
    </row>
    <row r="3" spans="1:9">
      <c r="A3">
        <f>A2+0.2</f>
        <v>2.2000000000000002</v>
      </c>
      <c r="B3">
        <f t="shared" ref="B3:B42" si="2">10^(-A3)</f>
        <v>6.3095734448019251E-3</v>
      </c>
      <c r="C3">
        <f t="shared" ref="C3:C42" si="3">1+(B3/K1E)+(K2E/B3)</f>
        <v>35482.33895154138</v>
      </c>
      <c r="D3">
        <f t="shared" ref="D3:D42" si="4">1+(B3/K1ES)+(K2ES/B3)</f>
        <v>35482.33895154138</v>
      </c>
      <c r="E3">
        <f t="shared" ref="E3:E42" si="5">Vmax*1/(C3*KM+D3*1)</f>
        <v>6.9759987585174359E-5</v>
      </c>
      <c r="G3" s="1">
        <f t="shared" ref="G3:G42" si="6">A3</f>
        <v>2.2000000000000002</v>
      </c>
      <c r="H3" s="1">
        <f t="shared" ref="H3:H42" si="7">E3</f>
        <v>6.9759987585174359E-5</v>
      </c>
    </row>
    <row r="4" spans="1:9">
      <c r="A4">
        <f t="shared" ref="A4:A42" si="8">A3+0.2</f>
        <v>2.4000000000000004</v>
      </c>
      <c r="B4">
        <f t="shared" si="2"/>
        <v>3.9810717055349682E-3</v>
      </c>
      <c r="C4">
        <f t="shared" si="3"/>
        <v>22388.211430351759</v>
      </c>
      <c r="D4">
        <f t="shared" si="4"/>
        <v>22388.211430351759</v>
      </c>
      <c r="E4">
        <f t="shared" si="5"/>
        <v>1.1056030681382505E-4</v>
      </c>
      <c r="G4" s="1">
        <f t="shared" si="6"/>
        <v>2.4000000000000004</v>
      </c>
      <c r="H4" s="1">
        <f t="shared" si="7"/>
        <v>1.1056030681382505E-4</v>
      </c>
    </row>
    <row r="5" spans="1:9">
      <c r="A5">
        <f t="shared" si="8"/>
        <v>2.6000000000000005</v>
      </c>
      <c r="B5">
        <f t="shared" si="2"/>
        <v>2.5118864315095755E-3</v>
      </c>
      <c r="C5">
        <f t="shared" si="3"/>
        <v>14126.375517022114</v>
      </c>
      <c r="D5">
        <f t="shared" si="4"/>
        <v>14126.375517022114</v>
      </c>
      <c r="E5">
        <f t="shared" si="5"/>
        <v>1.7522169942104623E-4</v>
      </c>
      <c r="G5" s="1">
        <f t="shared" si="6"/>
        <v>2.6000000000000005</v>
      </c>
      <c r="H5" s="1">
        <f t="shared" si="7"/>
        <v>1.7522169942104623E-4</v>
      </c>
    </row>
    <row r="6" spans="1:9">
      <c r="A6">
        <f t="shared" si="8"/>
        <v>2.8000000000000007</v>
      </c>
      <c r="B6">
        <f t="shared" si="2"/>
        <v>1.5848931924611095E-3</v>
      </c>
      <c r="C6">
        <f t="shared" si="3"/>
        <v>8913.5094935392899</v>
      </c>
      <c r="D6">
        <f t="shared" si="4"/>
        <v>8913.5094935392899</v>
      </c>
      <c r="E6">
        <f t="shared" si="5"/>
        <v>2.7769617865405202E-4</v>
      </c>
      <c r="G6" s="1">
        <f t="shared" si="6"/>
        <v>2.8000000000000007</v>
      </c>
      <c r="H6" s="1">
        <f t="shared" si="7"/>
        <v>2.7769617865405202E-4</v>
      </c>
    </row>
    <row r="7" spans="1:9">
      <c r="A7">
        <f t="shared" si="8"/>
        <v>3.0000000000000009</v>
      </c>
      <c r="B7">
        <f t="shared" si="2"/>
        <v>9.9999999999999764E-4</v>
      </c>
      <c r="C7">
        <f t="shared" si="3"/>
        <v>5624.4134297314258</v>
      </c>
      <c r="D7">
        <f t="shared" si="4"/>
        <v>5624.4134297314258</v>
      </c>
      <c r="E7">
        <f t="shared" si="5"/>
        <v>4.4008989660467972E-4</v>
      </c>
      <c r="G7" s="1">
        <f t="shared" si="6"/>
        <v>3.0000000000000009</v>
      </c>
      <c r="H7" s="1">
        <f t="shared" si="7"/>
        <v>4.4008989660467972E-4</v>
      </c>
    </row>
    <row r="8" spans="1:9">
      <c r="A8">
        <f t="shared" si="8"/>
        <v>3.2000000000000011</v>
      </c>
      <c r="B8">
        <f t="shared" si="2"/>
        <v>6.3095734448019125E-4</v>
      </c>
      <c r="C8">
        <f t="shared" si="3"/>
        <v>3549.1341741740412</v>
      </c>
      <c r="D8">
        <f t="shared" si="4"/>
        <v>3549.1341741740412</v>
      </c>
      <c r="E8">
        <f t="shared" si="5"/>
        <v>6.9742292155762682E-4</v>
      </c>
      <c r="G8" s="1">
        <f t="shared" si="6"/>
        <v>3.2000000000000011</v>
      </c>
      <c r="H8" s="1">
        <f t="shared" si="7"/>
        <v>6.9742292155762682E-4</v>
      </c>
    </row>
    <row r="9" spans="1:9">
      <c r="A9">
        <f t="shared" si="8"/>
        <v>3.4000000000000012</v>
      </c>
      <c r="B9">
        <f t="shared" si="2"/>
        <v>3.9810717055349573E-4</v>
      </c>
      <c r="C9">
        <f t="shared" si="3"/>
        <v>2239.7215852519262</v>
      </c>
      <c r="D9">
        <f t="shared" si="4"/>
        <v>2239.7215852519262</v>
      </c>
      <c r="E9">
        <f t="shared" si="5"/>
        <v>1.1051585791070797E-3</v>
      </c>
      <c r="G9" s="1">
        <f t="shared" si="6"/>
        <v>3.4000000000000012</v>
      </c>
      <c r="H9" s="1">
        <f t="shared" si="7"/>
        <v>1.1051585791070797E-3</v>
      </c>
    </row>
    <row r="10" spans="1:9">
      <c r="A10">
        <f t="shared" si="8"/>
        <v>3.6000000000000014</v>
      </c>
      <c r="B10">
        <f t="shared" si="2"/>
        <v>2.5118864315095687E-4</v>
      </c>
      <c r="C10">
        <f t="shared" si="3"/>
        <v>1413.5382525685341</v>
      </c>
      <c r="D10">
        <f t="shared" si="4"/>
        <v>1413.5382525685341</v>
      </c>
      <c r="E10">
        <f t="shared" si="5"/>
        <v>1.7511004886176331E-3</v>
      </c>
      <c r="G10" s="1">
        <f t="shared" si="6"/>
        <v>3.6000000000000014</v>
      </c>
      <c r="H10" s="1">
        <f t="shared" si="7"/>
        <v>1.7511004886176331E-3</v>
      </c>
    </row>
    <row r="11" spans="1:9">
      <c r="A11">
        <f t="shared" si="8"/>
        <v>3.8000000000000016</v>
      </c>
      <c r="B11">
        <f t="shared" si="2"/>
        <v>1.5848931924611063E-4</v>
      </c>
      <c r="C11">
        <f t="shared" si="3"/>
        <v>892.25206015219692</v>
      </c>
      <c r="D11">
        <f t="shared" si="4"/>
        <v>892.25206015219692</v>
      </c>
      <c r="E11">
        <f t="shared" si="5"/>
        <v>2.7741572536467518E-3</v>
      </c>
      <c r="G11" s="1">
        <f t="shared" si="6"/>
        <v>3.8000000000000016</v>
      </c>
      <c r="H11" s="1">
        <f t="shared" si="7"/>
        <v>2.7741572536467518E-3</v>
      </c>
    </row>
    <row r="12" spans="1:9">
      <c r="A12">
        <f t="shared" si="8"/>
        <v>4.0000000000000018</v>
      </c>
      <c r="B12">
        <f t="shared" si="2"/>
        <v>9.9999999999999558E-5</v>
      </c>
      <c r="C12">
        <f t="shared" si="3"/>
        <v>563.34310346975735</v>
      </c>
      <c r="D12">
        <f t="shared" si="4"/>
        <v>563.34310346975735</v>
      </c>
      <c r="E12">
        <f t="shared" si="5"/>
        <v>4.3938543127746968E-3</v>
      </c>
      <c r="G12" s="1">
        <f t="shared" si="6"/>
        <v>4.0000000000000018</v>
      </c>
      <c r="H12" s="1">
        <f t="shared" si="7"/>
        <v>4.3938543127746968E-3</v>
      </c>
    </row>
    <row r="13" spans="1:9">
      <c r="A13">
        <f t="shared" si="8"/>
        <v>4.200000000000002</v>
      </c>
      <c r="B13">
        <f t="shared" si="2"/>
        <v>6.3095734448018941E-5</v>
      </c>
      <c r="C13">
        <f t="shared" si="3"/>
        <v>355.81620761650498</v>
      </c>
      <c r="D13">
        <f t="shared" si="4"/>
        <v>355.81620761650498</v>
      </c>
      <c r="E13">
        <f t="shared" si="5"/>
        <v>6.9565339401859716E-3</v>
      </c>
      <c r="G13" s="1">
        <f t="shared" si="6"/>
        <v>4.200000000000002</v>
      </c>
      <c r="H13" s="1">
        <f t="shared" si="7"/>
        <v>6.9565339401859716E-3</v>
      </c>
    </row>
    <row r="14" spans="1:9">
      <c r="A14">
        <f t="shared" si="8"/>
        <v>4.4000000000000021</v>
      </c>
      <c r="B14">
        <f t="shared" si="2"/>
        <v>3.9810717055349491E-5</v>
      </c>
      <c r="C14">
        <f t="shared" si="3"/>
        <v>224.87658069275443</v>
      </c>
      <c r="D14">
        <f t="shared" si="4"/>
        <v>224.87658069275443</v>
      </c>
      <c r="E14">
        <f t="shared" si="5"/>
        <v>1.1007137858140816E-2</v>
      </c>
      <c r="G14" s="1">
        <f t="shared" si="6"/>
        <v>4.4000000000000021</v>
      </c>
      <c r="H14" s="1">
        <f t="shared" si="7"/>
        <v>1.1007137858140816E-2</v>
      </c>
    </row>
    <row r="15" spans="1:9">
      <c r="A15">
        <f t="shared" si="8"/>
        <v>4.6000000000000023</v>
      </c>
      <c r="B15">
        <f t="shared" si="2"/>
        <v>2.5118864315095656E-5</v>
      </c>
      <c r="C15">
        <f t="shared" si="3"/>
        <v>142.26083392011864</v>
      </c>
      <c r="D15">
        <f t="shared" si="4"/>
        <v>142.26083392011864</v>
      </c>
      <c r="E15">
        <f t="shared" si="5"/>
        <v>1.7399360432136645E-2</v>
      </c>
      <c r="G15" s="1">
        <f t="shared" si="6"/>
        <v>4.6000000000000023</v>
      </c>
      <c r="H15" s="1">
        <f t="shared" si="7"/>
        <v>1.7399360432136645E-2</v>
      </c>
    </row>
    <row r="16" spans="1:9">
      <c r="A16">
        <f t="shared" si="8"/>
        <v>4.8000000000000025</v>
      </c>
      <c r="B16">
        <f t="shared" si="2"/>
        <v>1.5848931924611016E-5</v>
      </c>
      <c r="C16">
        <f t="shared" si="3"/>
        <v>90.136313997917014</v>
      </c>
      <c r="D16">
        <f t="shared" si="4"/>
        <v>90.136313997917014</v>
      </c>
      <c r="E16">
        <f t="shared" si="5"/>
        <v>2.7461157606352492E-2</v>
      </c>
      <c r="G16" s="1">
        <f t="shared" si="6"/>
        <v>4.8000000000000025</v>
      </c>
      <c r="H16" s="1">
        <f t="shared" si="7"/>
        <v>2.7461157606352492E-2</v>
      </c>
    </row>
    <row r="17" spans="1:8">
      <c r="A17">
        <f t="shared" si="8"/>
        <v>5.0000000000000027</v>
      </c>
      <c r="B17">
        <f t="shared" si="2"/>
        <v>9.999999999999928E-6</v>
      </c>
      <c r="C17">
        <f t="shared" si="3"/>
        <v>57.251915313134965</v>
      </c>
      <c r="D17">
        <f t="shared" si="4"/>
        <v>57.251915313134965</v>
      </c>
      <c r="E17">
        <f t="shared" si="5"/>
        <v>4.3234318209518376E-2</v>
      </c>
      <c r="G17" s="1">
        <f t="shared" si="6"/>
        <v>5.0000000000000027</v>
      </c>
      <c r="H17" s="1">
        <f t="shared" si="7"/>
        <v>4.3234318209518376E-2</v>
      </c>
    </row>
    <row r="18" spans="1:8">
      <c r="A18">
        <f t="shared" si="8"/>
        <v>5.2000000000000028</v>
      </c>
      <c r="B18">
        <f t="shared" si="2"/>
        <v>6.3095734448018873E-6</v>
      </c>
      <c r="C18">
        <f t="shared" si="3"/>
        <v>36.50952275266998</v>
      </c>
      <c r="D18">
        <f t="shared" si="4"/>
        <v>36.50952275266998</v>
      </c>
      <c r="E18">
        <f t="shared" si="5"/>
        <v>6.7797312540094967E-2</v>
      </c>
      <c r="G18" s="1">
        <f t="shared" si="6"/>
        <v>5.2000000000000028</v>
      </c>
      <c r="H18" s="1">
        <f t="shared" si="7"/>
        <v>6.7797312540094967E-2</v>
      </c>
    </row>
    <row r="19" spans="1:8">
      <c r="A19">
        <f t="shared" si="8"/>
        <v>5.400000000000003</v>
      </c>
      <c r="B19">
        <f t="shared" si="2"/>
        <v>3.9810717055349378E-6</v>
      </c>
      <c r="C19">
        <f t="shared" si="3"/>
        <v>23.431879744898328</v>
      </c>
      <c r="D19">
        <f t="shared" si="4"/>
        <v>23.431879744898328</v>
      </c>
      <c r="E19">
        <f t="shared" si="5"/>
        <v>0.1056358922843736</v>
      </c>
      <c r="G19" s="1">
        <f t="shared" si="6"/>
        <v>5.400000000000003</v>
      </c>
      <c r="H19" s="1">
        <f t="shared" si="7"/>
        <v>0.1056358922843736</v>
      </c>
    </row>
    <row r="20" spans="1:8">
      <c r="A20">
        <f t="shared" si="8"/>
        <v>5.6000000000000032</v>
      </c>
      <c r="B20">
        <f t="shared" si="2"/>
        <v>2.5118864315095581E-6</v>
      </c>
      <c r="C20">
        <f t="shared" si="3"/>
        <v>15.196170024665852</v>
      </c>
      <c r="D20">
        <f t="shared" si="4"/>
        <v>15.196170024665852</v>
      </c>
      <c r="E20">
        <f t="shared" si="5"/>
        <v>0.16288627468202491</v>
      </c>
      <c r="G20" s="1">
        <f t="shared" si="6"/>
        <v>5.6000000000000032</v>
      </c>
      <c r="H20" s="1">
        <f t="shared" si="7"/>
        <v>0.16288627468202491</v>
      </c>
    </row>
    <row r="21" spans="1:8">
      <c r="A21">
        <f t="shared" si="8"/>
        <v>5.8000000000000034</v>
      </c>
      <c r="B21">
        <f t="shared" si="2"/>
        <v>1.5848931924610999E-6</v>
      </c>
      <c r="C21">
        <f t="shared" si="3"/>
        <v>10.024711226767588</v>
      </c>
      <c r="D21">
        <f t="shared" si="4"/>
        <v>10.024711226767588</v>
      </c>
      <c r="E21">
        <f t="shared" si="5"/>
        <v>0.24691459621731218</v>
      </c>
      <c r="G21" s="1">
        <f t="shared" si="6"/>
        <v>5.8000000000000034</v>
      </c>
      <c r="H21" s="1">
        <f t="shared" si="7"/>
        <v>0.24691459621731218</v>
      </c>
    </row>
    <row r="22" spans="1:8">
      <c r="A22">
        <f t="shared" si="8"/>
        <v>6.0000000000000036</v>
      </c>
      <c r="B22">
        <f t="shared" si="2"/>
        <v>9.9999999999998979E-7</v>
      </c>
      <c r="C22">
        <f t="shared" si="3"/>
        <v>6.8012411929073346</v>
      </c>
      <c r="D22">
        <f t="shared" si="4"/>
        <v>6.8012411929073346</v>
      </c>
      <c r="E22">
        <f t="shared" si="5"/>
        <v>0.36394055945755666</v>
      </c>
      <c r="G22" s="1">
        <f t="shared" si="6"/>
        <v>6.0000000000000036</v>
      </c>
      <c r="H22" s="1">
        <f t="shared" si="7"/>
        <v>0.36394055945755666</v>
      </c>
    </row>
    <row r="23" spans="1:8">
      <c r="A23">
        <f t="shared" si="8"/>
        <v>6.2000000000000037</v>
      </c>
      <c r="B23">
        <f t="shared" si="2"/>
        <v>6.3095734448018682E-7</v>
      </c>
      <c r="C23">
        <f t="shared" si="3"/>
        <v>4.8299721854621716</v>
      </c>
      <c r="D23">
        <f t="shared" si="4"/>
        <v>4.8299721854621716</v>
      </c>
      <c r="E23">
        <f t="shared" si="5"/>
        <v>0.51247655880975296</v>
      </c>
      <c r="G23" s="1">
        <f t="shared" si="6"/>
        <v>6.2000000000000037</v>
      </c>
      <c r="H23" s="1">
        <f t="shared" si="7"/>
        <v>0.51247655880975296</v>
      </c>
    </row>
    <row r="24" spans="1:8">
      <c r="A24">
        <f t="shared" si="8"/>
        <v>6.4000000000000039</v>
      </c>
      <c r="B24">
        <f t="shared" si="2"/>
        <v>3.9810717055349327E-7</v>
      </c>
      <c r="C24">
        <f t="shared" si="3"/>
        <v>3.685404730719287</v>
      </c>
      <c r="D24">
        <f t="shared" si="4"/>
        <v>3.685404730719287</v>
      </c>
      <c r="E24">
        <f t="shared" si="5"/>
        <v>0.6716351949408218</v>
      </c>
      <c r="G24" s="1">
        <f t="shared" si="6"/>
        <v>6.4000000000000039</v>
      </c>
      <c r="H24" s="1">
        <f t="shared" si="7"/>
        <v>0.6716351949408218</v>
      </c>
    </row>
    <row r="25" spans="1:8">
      <c r="A25">
        <f t="shared" si="8"/>
        <v>6.6000000000000041</v>
      </c>
      <c r="B25">
        <f t="shared" si="2"/>
        <v>2.511886431509551E-7</v>
      </c>
      <c r="C25">
        <f t="shared" si="3"/>
        <v>3.120483329006885</v>
      </c>
      <c r="D25">
        <f t="shared" si="4"/>
        <v>3.120483329006885</v>
      </c>
      <c r="E25">
        <f t="shared" si="5"/>
        <v>0.79322568454170839</v>
      </c>
      <c r="G25" s="1">
        <f t="shared" si="6"/>
        <v>6.6000000000000041</v>
      </c>
      <c r="H25" s="1">
        <f t="shared" si="7"/>
        <v>0.79322568454170839</v>
      </c>
    </row>
    <row r="26" spans="1:8">
      <c r="A26">
        <f t="shared" si="8"/>
        <v>6.8000000000000043</v>
      </c>
      <c r="B26">
        <f t="shared" si="2"/>
        <v>1.5848931924610953E-7</v>
      </c>
      <c r="C26">
        <f t="shared" si="3"/>
        <v>3.0132693924357112</v>
      </c>
      <c r="D26">
        <f t="shared" si="4"/>
        <v>3.0132693924357112</v>
      </c>
      <c r="E26">
        <f t="shared" si="5"/>
        <v>0.82144913128781438</v>
      </c>
      <c r="G26" s="1">
        <f t="shared" si="6"/>
        <v>6.8000000000000043</v>
      </c>
      <c r="H26" s="1">
        <f t="shared" si="7"/>
        <v>0.82144913128781438</v>
      </c>
    </row>
    <row r="27" spans="1:8">
      <c r="A27">
        <f t="shared" si="8"/>
        <v>7.0000000000000044</v>
      </c>
      <c r="B27">
        <f t="shared" si="2"/>
        <v>9.9999999999998857E-8</v>
      </c>
      <c r="C27">
        <f t="shared" si="3"/>
        <v>3.3406207352292845</v>
      </c>
      <c r="D27">
        <f t="shared" si="4"/>
        <v>3.3406207352292845</v>
      </c>
      <c r="E27">
        <f t="shared" si="5"/>
        <v>0.74095436774644396</v>
      </c>
      <c r="G27" s="1">
        <f t="shared" si="6"/>
        <v>7.0000000000000044</v>
      </c>
      <c r="H27" s="1">
        <f t="shared" si="7"/>
        <v>0.74095436774644396</v>
      </c>
    </row>
    <row r="28" spans="1:8">
      <c r="A28">
        <f t="shared" si="8"/>
        <v>7.2000000000000046</v>
      </c>
      <c r="B28">
        <f t="shared" si="2"/>
        <v>6.3095734448018516E-8</v>
      </c>
      <c r="C28">
        <f t="shared" si="3"/>
        <v>4.1731963204980582</v>
      </c>
      <c r="D28">
        <f t="shared" si="4"/>
        <v>4.1731963204980582</v>
      </c>
      <c r="E28">
        <f t="shared" si="5"/>
        <v>0.59312990203563254</v>
      </c>
      <c r="G28" s="1">
        <f t="shared" si="6"/>
        <v>7.2000000000000046</v>
      </c>
      <c r="H28" s="1">
        <f t="shared" si="7"/>
        <v>0.59312990203563254</v>
      </c>
    </row>
    <row r="29" spans="1:8">
      <c r="A29">
        <f t="shared" si="8"/>
        <v>7.4000000000000048</v>
      </c>
      <c r="B29">
        <f t="shared" si="2"/>
        <v>3.9810717055349286E-8</v>
      </c>
      <c r="C29">
        <f t="shared" si="3"/>
        <v>5.690708035366506</v>
      </c>
      <c r="D29">
        <f t="shared" si="4"/>
        <v>5.690708035366506</v>
      </c>
      <c r="E29">
        <f t="shared" si="5"/>
        <v>0.43496301503597679</v>
      </c>
      <c r="G29" s="1">
        <f t="shared" si="6"/>
        <v>7.4000000000000048</v>
      </c>
      <c r="H29" s="1">
        <f t="shared" si="7"/>
        <v>0.43496301503597679</v>
      </c>
    </row>
    <row r="30" spans="1:8">
      <c r="A30">
        <f t="shared" si="8"/>
        <v>7.600000000000005</v>
      </c>
      <c r="B30">
        <f t="shared" si="2"/>
        <v>2.5118864315095483E-8</v>
      </c>
      <c r="C30">
        <f t="shared" si="3"/>
        <v>8.2207115983037333</v>
      </c>
      <c r="D30">
        <f t="shared" si="4"/>
        <v>8.2207115983037333</v>
      </c>
      <c r="E30">
        <f t="shared" si="5"/>
        <v>0.30109893713619873</v>
      </c>
      <c r="G30" s="1">
        <f t="shared" si="6"/>
        <v>7.600000000000005</v>
      </c>
      <c r="H30" s="1">
        <f t="shared" si="7"/>
        <v>0.30109893713619873</v>
      </c>
    </row>
    <row r="31" spans="1:8">
      <c r="A31">
        <f t="shared" si="8"/>
        <v>7.8000000000000052</v>
      </c>
      <c r="B31">
        <f t="shared" si="2"/>
        <v>1.5848931924610908E-8</v>
      </c>
      <c r="C31">
        <f t="shared" si="3"/>
        <v>12.309309636833156</v>
      </c>
      <c r="D31">
        <f t="shared" si="4"/>
        <v>12.309309636833156</v>
      </c>
      <c r="E31">
        <f t="shared" si="5"/>
        <v>0.20108743688970099</v>
      </c>
      <c r="G31" s="1">
        <f t="shared" si="6"/>
        <v>7.8000000000000052</v>
      </c>
      <c r="H31" s="1">
        <f t="shared" si="7"/>
        <v>0.20108743688970099</v>
      </c>
    </row>
    <row r="32" spans="1:8">
      <c r="A32">
        <f t="shared" si="8"/>
        <v>8.0000000000000053</v>
      </c>
      <c r="B32">
        <f t="shared" si="2"/>
        <v>9.9999999999998761E-9</v>
      </c>
      <c r="C32">
        <f t="shared" si="3"/>
        <v>18.839028232908461</v>
      </c>
      <c r="D32">
        <f t="shared" si="4"/>
        <v>18.839028232908461</v>
      </c>
      <c r="E32">
        <f t="shared" si="5"/>
        <v>0.13138934206960071</v>
      </c>
      <c r="G32" s="1">
        <f t="shared" si="6"/>
        <v>8.0000000000000053</v>
      </c>
      <c r="H32" s="1">
        <f t="shared" si="7"/>
        <v>0.13138934206960071</v>
      </c>
    </row>
    <row r="33" spans="1:16">
      <c r="A33">
        <f t="shared" si="8"/>
        <v>8.2000000000000046</v>
      </c>
      <c r="B33">
        <f t="shared" si="2"/>
        <v>6.3095734448018444E-9</v>
      </c>
      <c r="C33">
        <f t="shared" si="3"/>
        <v>29.219310651568254</v>
      </c>
      <c r="D33">
        <f t="shared" si="4"/>
        <v>29.219310651568254</v>
      </c>
      <c r="E33">
        <f t="shared" si="5"/>
        <v>8.4712728314130306E-2</v>
      </c>
      <c r="G33" s="1">
        <f t="shared" si="6"/>
        <v>8.2000000000000046</v>
      </c>
      <c r="H33" s="1">
        <f t="shared" si="7"/>
        <v>8.4712728314130306E-2</v>
      </c>
    </row>
    <row r="34" spans="1:16">
      <c r="A34">
        <f t="shared" si="8"/>
        <v>8.4000000000000039</v>
      </c>
      <c r="B34">
        <f t="shared" si="2"/>
        <v>3.9810717055349243E-9</v>
      </c>
      <c r="C34">
        <f t="shared" si="3"/>
        <v>45.690746426482484</v>
      </c>
      <c r="D34">
        <f t="shared" si="4"/>
        <v>45.690746426482484</v>
      </c>
      <c r="E34">
        <f t="shared" si="5"/>
        <v>5.4173934950596803E-2</v>
      </c>
      <c r="G34" s="1">
        <f t="shared" si="6"/>
        <v>8.4000000000000039</v>
      </c>
      <c r="H34" s="1">
        <f t="shared" si="7"/>
        <v>5.4173934950596803E-2</v>
      </c>
    </row>
    <row r="35" spans="1:16">
      <c r="A35">
        <f t="shared" si="8"/>
        <v>8.6000000000000032</v>
      </c>
      <c r="B35">
        <f t="shared" si="2"/>
        <v>2.5118864315095547E-9</v>
      </c>
      <c r="C35">
        <f t="shared" si="3"/>
        <v>71.808703813860646</v>
      </c>
      <c r="D35">
        <f t="shared" si="4"/>
        <v>71.808703813860646</v>
      </c>
      <c r="E35">
        <f t="shared" si="5"/>
        <v>3.4470020948556633E-2</v>
      </c>
      <c r="G35" s="1">
        <f t="shared" si="6"/>
        <v>8.6000000000000032</v>
      </c>
      <c r="H35" s="1">
        <f t="shared" si="7"/>
        <v>3.4470020948556633E-2</v>
      </c>
    </row>
    <row r="36" spans="1:16">
      <c r="A36">
        <f t="shared" si="8"/>
        <v>8.8000000000000025</v>
      </c>
      <c r="B36">
        <f t="shared" si="2"/>
        <v>1.5848931924611004E-9</v>
      </c>
      <c r="C36">
        <f t="shared" si="3"/>
        <v>113.21075793957846</v>
      </c>
      <c r="D36">
        <f t="shared" si="4"/>
        <v>113.21075793957846</v>
      </c>
      <c r="E36">
        <f t="shared" si="5"/>
        <v>2.1864066364377988E-2</v>
      </c>
      <c r="G36" s="1">
        <f t="shared" si="6"/>
        <v>8.8000000000000025</v>
      </c>
      <c r="H36" s="1">
        <f t="shared" si="7"/>
        <v>2.1864066364377988E-2</v>
      </c>
    </row>
    <row r="37" spans="1:16">
      <c r="A37">
        <f t="shared" si="8"/>
        <v>9.0000000000000018</v>
      </c>
      <c r="B37">
        <f t="shared" si="2"/>
        <v>9.9999999999999365E-10</v>
      </c>
      <c r="C37">
        <f t="shared" si="3"/>
        <v>178.83356441714508</v>
      </c>
      <c r="D37">
        <f t="shared" si="4"/>
        <v>178.83356441714508</v>
      </c>
      <c r="E37">
        <f t="shared" si="5"/>
        <v>1.3841067994253818E-2</v>
      </c>
      <c r="G37" s="1">
        <f t="shared" si="6"/>
        <v>9.0000000000000018</v>
      </c>
      <c r="H37" s="1">
        <f t="shared" si="7"/>
        <v>1.3841067994253818E-2</v>
      </c>
    </row>
    <row r="38" spans="1:16">
      <c r="A38">
        <f t="shared" si="8"/>
        <v>9.2000000000000011</v>
      </c>
      <c r="B38">
        <f t="shared" si="2"/>
        <v>6.3095734448019042E-10</v>
      </c>
      <c r="C38">
        <f t="shared" si="3"/>
        <v>282.84184126033858</v>
      </c>
      <c r="D38">
        <f t="shared" si="4"/>
        <v>282.84184126033858</v>
      </c>
      <c r="E38">
        <f t="shared" si="5"/>
        <v>8.7513485053088789E-3</v>
      </c>
      <c r="G38" s="1">
        <f t="shared" si="6"/>
        <v>9.2000000000000011</v>
      </c>
      <c r="H38" s="1">
        <f t="shared" si="7"/>
        <v>8.7513485053088789E-3</v>
      </c>
      <c r="K38" s="3" t="s">
        <v>2</v>
      </c>
      <c r="L38" s="3" t="s">
        <v>3</v>
      </c>
      <c r="M38" s="3" t="s">
        <v>4</v>
      </c>
      <c r="N38" s="3" t="s">
        <v>5</v>
      </c>
      <c r="O38" s="3" t="s">
        <v>6</v>
      </c>
      <c r="P38" s="3" t="s">
        <v>7</v>
      </c>
    </row>
    <row r="39" spans="1:16">
      <c r="A39">
        <f t="shared" si="8"/>
        <v>9.4</v>
      </c>
      <c r="B39">
        <f t="shared" si="2"/>
        <v>3.9810717055349621E-10</v>
      </c>
      <c r="C39">
        <f t="shared" si="3"/>
        <v>447.68583087210226</v>
      </c>
      <c r="D39">
        <f t="shared" si="4"/>
        <v>447.68583087210226</v>
      </c>
      <c r="E39">
        <f t="shared" si="5"/>
        <v>5.5289833942937985E-3</v>
      </c>
      <c r="G39" s="1">
        <f t="shared" si="6"/>
        <v>9.4</v>
      </c>
      <c r="H39" s="1">
        <f t="shared" si="7"/>
        <v>5.5289833942937985E-3</v>
      </c>
      <c r="K39" s="4">
        <f>10^(-pK1E)</f>
        <v>1.7782794100389206E-7</v>
      </c>
      <c r="L39" s="4">
        <f>10^(-pK2E)</f>
        <v>1.7782794100389206E-7</v>
      </c>
      <c r="M39" s="4">
        <f>K1E</f>
        <v>1.7782794100389206E-7</v>
      </c>
      <c r="N39" s="4">
        <f>K2E</f>
        <v>1.7782794100389206E-7</v>
      </c>
      <c r="O39" s="4">
        <v>0.01</v>
      </c>
      <c r="P39" s="4">
        <v>2.5</v>
      </c>
    </row>
    <row r="40" spans="1:16">
      <c r="A40">
        <f t="shared" si="8"/>
        <v>9.6</v>
      </c>
      <c r="B40">
        <f t="shared" si="2"/>
        <v>2.5118864315095784E-10</v>
      </c>
      <c r="C40">
        <f t="shared" si="3"/>
        <v>708.94719692168212</v>
      </c>
      <c r="D40">
        <f t="shared" si="4"/>
        <v>708.94719692168212</v>
      </c>
      <c r="E40">
        <f t="shared" si="5"/>
        <v>3.4914413026812738E-3</v>
      </c>
      <c r="G40" s="1">
        <f t="shared" si="6"/>
        <v>9.6</v>
      </c>
      <c r="H40" s="1">
        <f t="shared" si="7"/>
        <v>3.4914413026812738E-3</v>
      </c>
    </row>
    <row r="41" spans="1:16">
      <c r="A41">
        <f t="shared" si="8"/>
        <v>9.7999999999999989</v>
      </c>
      <c r="B41">
        <f t="shared" si="2"/>
        <v>1.5848931924611155E-10</v>
      </c>
      <c r="C41">
        <f t="shared" si="3"/>
        <v>1123.0193455528988</v>
      </c>
      <c r="D41">
        <f t="shared" si="4"/>
        <v>1123.0193455528988</v>
      </c>
      <c r="E41">
        <f t="shared" si="5"/>
        <v>2.2041005211124219E-3</v>
      </c>
      <c r="G41" s="1">
        <f t="shared" si="6"/>
        <v>9.7999999999999989</v>
      </c>
      <c r="H41" s="1">
        <f t="shared" si="7"/>
        <v>2.2041005211124219E-3</v>
      </c>
      <c r="K41" s="3" t="s">
        <v>11</v>
      </c>
      <c r="L41" s="3" t="s">
        <v>12</v>
      </c>
    </row>
    <row r="42" spans="1:16">
      <c r="A42">
        <f t="shared" si="8"/>
        <v>9.9999999999999982</v>
      </c>
      <c r="B42">
        <f t="shared" si="2"/>
        <v>1.0000000000000033E-10</v>
      </c>
      <c r="C42">
        <f t="shared" si="3"/>
        <v>1779.2799723802398</v>
      </c>
      <c r="D42">
        <f t="shared" si="4"/>
        <v>1779.2799723802398</v>
      </c>
      <c r="E42">
        <f t="shared" si="5"/>
        <v>1.3911512314957392E-3</v>
      </c>
      <c r="G42" s="1">
        <f t="shared" si="6"/>
        <v>9.9999999999999982</v>
      </c>
      <c r="H42" s="1">
        <f t="shared" si="7"/>
        <v>1.3911512314957392E-3</v>
      </c>
      <c r="K42" s="3">
        <v>6.75</v>
      </c>
      <c r="L42" s="3">
        <v>6.75</v>
      </c>
    </row>
    <row r="44" spans="1:16">
      <c r="A44">
        <v>6.5019999999999998</v>
      </c>
      <c r="E44">
        <v>0.23899999999999999</v>
      </c>
      <c r="G44" s="2">
        <f t="shared" ref="G44:G49" si="9">A44</f>
        <v>6.5019999999999998</v>
      </c>
      <c r="I44" s="2">
        <f t="shared" ref="I44:I49" si="10">E44</f>
        <v>0.23899999999999999</v>
      </c>
    </row>
    <row r="45" spans="1:16">
      <c r="A45">
        <v>6.81</v>
      </c>
      <c r="E45">
        <v>0.65100000000000002</v>
      </c>
      <c r="G45" s="2">
        <f t="shared" si="9"/>
        <v>6.81</v>
      </c>
      <c r="I45" s="2">
        <f t="shared" si="10"/>
        <v>0.65100000000000002</v>
      </c>
    </row>
    <row r="46" spans="1:16">
      <c r="A46">
        <v>7.0039999999999996</v>
      </c>
      <c r="E46">
        <v>0.82299999999999995</v>
      </c>
      <c r="G46" s="2">
        <f t="shared" si="9"/>
        <v>7.0039999999999996</v>
      </c>
      <c r="I46" s="2">
        <f t="shared" si="10"/>
        <v>0.82299999999999995</v>
      </c>
    </row>
    <row r="47" spans="1:16">
      <c r="A47">
        <v>7.3019999999999996</v>
      </c>
      <c r="E47">
        <v>0.52800000000000002</v>
      </c>
      <c r="G47" s="2">
        <f t="shared" si="9"/>
        <v>7.3019999999999996</v>
      </c>
      <c r="I47" s="2">
        <f t="shared" si="10"/>
        <v>0.52800000000000002</v>
      </c>
    </row>
    <row r="48" spans="1:16">
      <c r="A48">
        <v>7.4989999999999997</v>
      </c>
      <c r="E48">
        <v>0.31900000000000001</v>
      </c>
      <c r="G48" s="2">
        <f t="shared" si="9"/>
        <v>7.4989999999999997</v>
      </c>
      <c r="I48" s="2">
        <f t="shared" si="10"/>
        <v>0.31900000000000001</v>
      </c>
    </row>
    <row r="49" spans="1:9">
      <c r="A49">
        <v>7.992</v>
      </c>
      <c r="E49">
        <v>0.14099999999999999</v>
      </c>
      <c r="G49" s="2">
        <f t="shared" si="9"/>
        <v>7.992</v>
      </c>
      <c r="I49" s="2">
        <f t="shared" si="10"/>
        <v>0.14099999999999999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Stavanger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Peter Ruoff</cp:lastModifiedBy>
  <dcterms:created xsi:type="dcterms:W3CDTF">2016-05-29T12:54:33Z</dcterms:created>
  <dcterms:modified xsi:type="dcterms:W3CDTF">2016-05-31T08:54:44Z</dcterms:modified>
</cp:coreProperties>
</file>